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pojpiriya001\Desktop\MATCH 2023\ELCID updated\"/>
    </mc:Choice>
  </mc:AlternateContent>
  <xr:revisionPtr revIDLastSave="0" documentId="13_ncr:1_{DF6C2D84-AB2E-4074-BEEE-F8693C404782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6-8" sheetId="1" r:id="rId1"/>
    <sheet name="9" sheetId="9" r:id="rId2"/>
    <sheet name="10" sheetId="10" r:id="rId3"/>
    <sheet name="11" sheetId="11" r:id="rId4"/>
    <sheet name="12-13" sheetId="8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0" i="9" l="1"/>
  <c r="F40" i="9"/>
  <c r="D40" i="9"/>
  <c r="L78" i="1" l="1"/>
  <c r="J78" i="1"/>
  <c r="H78" i="1"/>
  <c r="F78" i="1"/>
  <c r="M18" i="11" l="1"/>
  <c r="C17" i="10"/>
  <c r="G78" i="8" l="1"/>
  <c r="G68" i="8"/>
  <c r="K78" i="8"/>
  <c r="K68" i="8"/>
  <c r="G27" i="8"/>
  <c r="K27" i="8"/>
  <c r="K37" i="8" s="1"/>
  <c r="K43" i="8" s="1"/>
  <c r="K16" i="11"/>
  <c r="I16" i="11"/>
  <c r="G16" i="11"/>
  <c r="E16" i="11"/>
  <c r="M14" i="11"/>
  <c r="M11" i="11"/>
  <c r="M16" i="11" s="1"/>
  <c r="K19" i="10"/>
  <c r="O19" i="10" s="1"/>
  <c r="M17" i="10"/>
  <c r="K17" i="10"/>
  <c r="I17" i="10"/>
  <c r="G17" i="10"/>
  <c r="E17" i="10"/>
  <c r="O15" i="10"/>
  <c r="O12" i="10"/>
  <c r="O17" i="10" s="1"/>
  <c r="F21" i="9"/>
  <c r="F14" i="9"/>
  <c r="J21" i="9"/>
  <c r="J14" i="9"/>
  <c r="H117" i="1"/>
  <c r="H120" i="1" s="1"/>
  <c r="L117" i="1"/>
  <c r="L120" i="1" s="1"/>
  <c r="H69" i="1"/>
  <c r="H80" i="1" s="1"/>
  <c r="L69" i="1"/>
  <c r="H34" i="1"/>
  <c r="H20" i="1"/>
  <c r="L34" i="1"/>
  <c r="L20" i="1"/>
  <c r="F69" i="1"/>
  <c r="F23" i="9" l="1"/>
  <c r="F29" i="9" s="1"/>
  <c r="F32" i="9" s="1"/>
  <c r="F42" i="9" s="1"/>
  <c r="J23" i="9"/>
  <c r="J29" i="9" s="1"/>
  <c r="J32" i="9" s="1"/>
  <c r="J42" i="9" s="1"/>
  <c r="G37" i="8"/>
  <c r="L80" i="1"/>
  <c r="L122" i="1" s="1"/>
  <c r="K80" i="8"/>
  <c r="K83" i="8" s="1"/>
  <c r="L36" i="1"/>
  <c r="H122" i="1"/>
  <c r="H36" i="1"/>
  <c r="F34" i="1"/>
  <c r="G43" i="8" l="1"/>
  <c r="M24" i="10"/>
  <c r="G80" i="8" l="1"/>
  <c r="A49" i="8"/>
  <c r="E68" i="8"/>
  <c r="I23" i="11"/>
  <c r="G23" i="11"/>
  <c r="G24" i="10"/>
  <c r="E24" i="10"/>
  <c r="A3" i="11"/>
  <c r="J69" i="1"/>
  <c r="J34" i="1"/>
  <c r="F20" i="1"/>
  <c r="J20" i="1"/>
  <c r="E78" i="8"/>
  <c r="I78" i="8"/>
  <c r="I68" i="8"/>
  <c r="D21" i="9"/>
  <c r="A49" i="1"/>
  <c r="A94" i="1" s="1"/>
  <c r="A52" i="8"/>
  <c r="H21" i="9"/>
  <c r="H14" i="9"/>
  <c r="D14" i="9"/>
  <c r="A91" i="1"/>
  <c r="A136" i="1" s="1"/>
  <c r="J117" i="1"/>
  <c r="J120" i="1" s="1"/>
  <c r="G83" i="8" l="1"/>
  <c r="A97" i="8"/>
  <c r="F117" i="1"/>
  <c r="F120" i="1" s="1"/>
  <c r="C24" i="10"/>
  <c r="E23" i="11"/>
  <c r="A52" i="9"/>
  <c r="A29" i="10" s="1"/>
  <c r="A28" i="11" s="1"/>
  <c r="D23" i="9"/>
  <c r="D29" i="9" s="1"/>
  <c r="H23" i="9"/>
  <c r="H29" i="9" s="1"/>
  <c r="I27" i="8" s="1"/>
  <c r="J80" i="1"/>
  <c r="J122" i="1" s="1"/>
  <c r="F80" i="1"/>
  <c r="J36" i="1"/>
  <c r="F36" i="1"/>
  <c r="F122" i="1" l="1"/>
  <c r="I37" i="8"/>
  <c r="I43" i="8" s="1"/>
  <c r="I80" i="8" s="1"/>
  <c r="I83" i="8" s="1"/>
  <c r="D32" i="9"/>
  <c r="E27" i="8"/>
  <c r="H32" i="9"/>
  <c r="E37" i="8" l="1"/>
  <c r="E43" i="8" s="1"/>
  <c r="E80" i="8" s="1"/>
  <c r="E83" i="8" s="1"/>
  <c r="H42" i="9"/>
  <c r="D42" i="9"/>
  <c r="K22" i="10" s="1"/>
  <c r="O22" i="10" s="1"/>
  <c r="K24" i="10" l="1"/>
  <c r="O24" i="10"/>
  <c r="I24" i="10"/>
  <c r="M21" i="11"/>
  <c r="M23" i="11" s="1"/>
  <c r="K23" i="11"/>
</calcChain>
</file>

<file path=xl/sharedStrings.xml><?xml version="1.0" encoding="utf-8"?>
<sst xmlns="http://schemas.openxmlformats.org/spreadsheetml/2006/main" count="297" uniqueCount="182">
  <si>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</si>
  <si>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</si>
  <si>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</si>
  <si>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</si>
  <si>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</si>
  <si>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</si>
  <si>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</si>
  <si>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</si>
  <si>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</si>
  <si>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</si>
  <si>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งบแสดงฐานะการเงิน</t>
  </si>
  <si>
    <t>กรรมการ  ____________________________________       กรรมการ  ___________________________________________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</si>
  <si>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</si>
  <si>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</si>
  <si>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</si>
  <si>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</si>
  <si>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</si>
  <si>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</si>
  <si>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</si>
  <si>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</si>
  <si>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</si>
  <si>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</si>
  <si>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ทุนที่ออกและชำระแล้ว</t>
  </si>
  <si>
    <t>ยังไม่ได้จัดสรร</t>
  </si>
  <si>
    <t>ส่วนได้เสียที่ไม่มีอำนาจควบคุม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</si>
  <si>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</si>
  <si>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</si>
  <si>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</si>
  <si>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ส่วนเกิน</t>
  </si>
  <si>
    <t>มูลค่าหุ้น</t>
  </si>
  <si>
    <t>รวม</t>
  </si>
  <si>
    <t>กระแสเงินสดจากกิจกรรมดำเนินงาน</t>
  </si>
  <si>
    <t>กระแสเงินสดจากกิจกรรมลงทุน</t>
  </si>
  <si>
    <t>ดอกเบี้ยรับ</t>
  </si>
  <si>
    <t>รายการปรับปรุง</t>
  </si>
  <si>
    <t>ค่าเสื่อมราคาและค่าตัดจำหน่าย</t>
  </si>
  <si>
    <t>การเปลี่ยนแปลงของเงินทุนหมุนเวียน</t>
  </si>
  <si>
    <t>-  ลูกหนี้การค้าและลูกหนี้อื่น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</si>
  <si>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</si>
  <si>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</si>
  <si>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</si>
  <si>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</si>
  <si>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กระแสเงินสดจากการดำเนินงาน</t>
  </si>
  <si>
    <t>กระแสเงินสดจากกิจกรรมจัดหาเงิน</t>
  </si>
  <si>
    <t>รายการที่ไม่ใช่เงินสด</t>
  </si>
  <si>
    <t>จัดสรรแล้ว - สำรองตามกฎหมาย</t>
  </si>
  <si>
    <t>รายได้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</si>
  <si>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</si>
  <si>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</si>
  <si>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</si>
  <si>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</si>
  <si>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</si>
  <si>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สำรองตามกฎหมาย</t>
  </si>
  <si>
    <t>สินทรัพย์ที่มีไว้เพื่อให้เช่า - สุทธิ</t>
  </si>
  <si>
    <t>รายได้จากการให้บริการ</t>
  </si>
  <si>
    <t>บาท</t>
  </si>
  <si>
    <t>เงินสดจ่ายซื้อสินทรัพย์ไม่มีตัวตน</t>
  </si>
  <si>
    <t>ส่วนเกินมูลค่าหุ้น</t>
  </si>
  <si>
    <t>บริษัท แม็ทชิ่ง แม็กซิไมซ์ โซลูชั่น จำกัด (มหาชน)</t>
  </si>
  <si>
    <t>เงินสดจ่ายซื้อสินทรัพย์ที่มีไว้เพื่อให้เช่า</t>
  </si>
  <si>
    <t>เงินสดรับจากการจำหน่ายสินทรัพย์ที่มีไว้เพื่อให้เช่า</t>
  </si>
  <si>
    <t>เจ้าหนี้จากการซื้อสินทรัพย์ที่มีไว้เพื่อให้เช่า</t>
  </si>
  <si>
    <t>สินทรัพย์ไม่มีตัวตน - สุทธิ</t>
  </si>
  <si>
    <t xml:space="preserve">   มูลค่าที่ตราไว้หุ้นละ 1 บาท</t>
  </si>
  <si>
    <t xml:space="preserve">   มูลค่าที่ได้รับชำระแล้วหุ้นละ 1 บาท</t>
  </si>
  <si>
    <t>รวมส่วนของ</t>
  </si>
  <si>
    <t>ส่วนได้เสีย</t>
  </si>
  <si>
    <t>ควบคุม</t>
  </si>
  <si>
    <t>ที่ไม่มีอำนาจ</t>
  </si>
  <si>
    <t>งบกำไรขาดทุนเบ็ดเสร็จ</t>
  </si>
  <si>
    <t>งบกระแสเงินสด</t>
  </si>
  <si>
    <t>และชำระแล้ว</t>
  </si>
  <si>
    <t>งบการเงินรวม</t>
  </si>
  <si>
    <t xml:space="preserve">งบการเงินเฉพาะกิจการ </t>
  </si>
  <si>
    <t>เงินสดและรายการเทียบเท่าเงินสด ณ วันสิ้นปี</t>
  </si>
  <si>
    <t>จัดสรรแล้ว -</t>
  </si>
  <si>
    <t>ขาดทุนจากการตัดจำหน่ายสินทรัพย์ที่มีไว้เพื่อให้เช่า</t>
  </si>
  <si>
    <t>เงินลงทุนในบริษัทย่อย - สุทธิ</t>
  </si>
  <si>
    <t>ที่ดิน อาคารและอุปกรณ์ - สุทธิ</t>
  </si>
  <si>
    <t>เงินสดจ่ายเพื่อให้กู้ยืมระยะสั้นแก่บริษัทย่อย</t>
  </si>
  <si>
    <t>ดอกเบี้ยรับจากเงินให้กู้ยืมระยะสั้นแก่บริษัทย่อย</t>
  </si>
  <si>
    <t>ขาดทุนเบ็ดเสร็จรวมสำหรับปี</t>
  </si>
  <si>
    <t xml:space="preserve">หุ้นสามัญ จำนวน 781.63 ล้านหุ้น </t>
  </si>
  <si>
    <t>งบการเงินเฉพาะกิจการ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</si>
  <si>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</si>
  <si>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</si>
  <si>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</si>
  <si>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</si>
  <si>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</si>
  <si>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เงินกู้ยืมระยะยาวจากธนาคาร</t>
  </si>
  <si>
    <t>เงินสดรับจากการจำหน่ายอุปกรณ์</t>
  </si>
  <si>
    <t xml:space="preserve">สินค้าคงเหลือ </t>
  </si>
  <si>
    <t>สินทรัพย์ภาษีเงินได้รอการตัดบัญชี - สุทธิ</t>
  </si>
  <si>
    <t>เงินกู้ยืมระยะยาวจากธนาคาร - สุทธิ</t>
  </si>
  <si>
    <t>รวมส่วนของผู้เป็นเจ้าของของบริษัทใหญ่</t>
  </si>
  <si>
    <t>รายได้จากการขาย</t>
  </si>
  <si>
    <t>-  สินค้าคงเหลือ</t>
  </si>
  <si>
    <t>รับดอกเบี้ย</t>
  </si>
  <si>
    <t>จ่ายดอกเบี้ย</t>
  </si>
  <si>
    <t>เงินสดจ่ายชำระเงินกู้ยืมระยะยาวจากธนาคาร</t>
  </si>
  <si>
    <t>ขาดทุนจากการตัดจำหน่ายอุปกรณ์</t>
  </si>
  <si>
    <t>หุ้นสามัญ จำนวน 781.63 ล้านหุ้น</t>
  </si>
  <si>
    <t>เงินสดและรายการเทียบเท่าเงินสด ณ วันต้นปี</t>
  </si>
  <si>
    <t>ส่วนของผู้เป็นเจ้าของของบริษัทใหญ่</t>
  </si>
  <si>
    <t>ทุนที่ออก</t>
  </si>
  <si>
    <t>ผู้เป็นเจ้าของ</t>
  </si>
  <si>
    <t>ของบริษัทใหญ่</t>
  </si>
  <si>
    <t>ภาษีเงินได้ถูกหัก ณ ที่จ่าย - สุทธิ</t>
  </si>
  <si>
    <t>กระแสเงินสดก่อนการเปลี่ยนแปลงของเงินลงทุนหมุนเวียน</t>
  </si>
  <si>
    <t>ค่าใช้จ่ายผลประโยชน์พนักงาน</t>
  </si>
  <si>
    <t>รับคืนภาษีเงินได้ถูกหัก ณ ที่จ่าย</t>
  </si>
  <si>
    <t>เงินสดจ่ายซื้อที่ดิน อาคารและอุปกรณ์</t>
  </si>
  <si>
    <t>จัดสรรแล้ว  -</t>
  </si>
  <si>
    <t>เงินสดรับชำระคืนเงินให้กู้ยืมระยะสั้นจากบริษัทย่อย</t>
  </si>
  <si>
    <r>
      <t>งบแสดงฐานะการเงิน</t>
    </r>
    <r>
      <rPr>
        <sz val="13"/>
        <rFont val="Browallia New"/>
        <family val="2"/>
      </rPr>
      <t xml:space="preserve"> (ต่อ)</t>
    </r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</si>
  <si>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</si>
  <si>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</si>
  <si>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</si>
  <si>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rFont val="Browallia New"/>
        <family val="2"/>
      </rPr>
      <t>(ต่อ)</t>
    </r>
  </si>
  <si>
    <t>เงินสดรับจากเงินกู้ยืมระยะสั้นจากธนาคาร</t>
  </si>
  <si>
    <t xml:space="preserve">เงินกู้ยืมระยะสั้นจากธนาคาร </t>
  </si>
  <si>
    <t>ขาดทุนสะสม</t>
  </si>
  <si>
    <t>จ่ายภาษีเงินได้</t>
  </si>
  <si>
    <t>เจ้าหนี้จากการซื้อสินทรัพย์ถาวร</t>
  </si>
  <si>
    <t>ลูกหนี้การค้าและลูกหนี้อื่น - สุทธิ</t>
  </si>
  <si>
    <t>หนี้สินตามสัญญาเช่า</t>
  </si>
  <si>
    <t>ส่วนที่ถึงกำหนดชำระภายในหนึ่งปี - สุทธิ</t>
  </si>
  <si>
    <t>หนี้สินตามสัญญาเช่า - สุทธิ</t>
  </si>
  <si>
    <t>เงินสดรับจากเงินกู้ยืมระยะยาวจากธนาคาร</t>
  </si>
  <si>
    <t>เงินสดจ่ายชำระหนี้สินตามสัญญาเช่า</t>
  </si>
  <si>
    <t>เงินสดจ่ายชำระเงินกู้ยืมระยะสั้นจากธนาคาร</t>
  </si>
  <si>
    <t>เงินลงทุนในกิจการร่วมค้า - สุทธิ</t>
  </si>
  <si>
    <t>อสังหาริมทรัพย์เพื่อการลงทุน - สุทธิ</t>
  </si>
  <si>
    <t>เงินให้กู้ยืมระยะสั้นแก่บริษัทย่อย - สุทธิ</t>
  </si>
  <si>
    <t>สินทรัพย์สิทธิการใช้ - สุทธิ</t>
  </si>
  <si>
    <t>รายได้อื่น</t>
  </si>
  <si>
    <t>กำไร(ขาดทุน)ขั้นต้น</t>
  </si>
  <si>
    <t>กำไร(ขาดทุน)เบ็ดเสร็จอื่น :</t>
  </si>
  <si>
    <t>(กำไร)จากการจำหน่ายอุปกรณ์</t>
  </si>
  <si>
    <t>(กำไร)จากการจำหน่ายสินทรัพย์ที่มีไว้เพื่อให้เช่า</t>
  </si>
  <si>
    <t>เงินสดสุทธิได้มาจาก(ใช้ไปใน)กิจกรรมดำเนินงาน</t>
  </si>
  <si>
    <t>เงินสดสุทธิ(ใช้ไปใน)ได้มาจากกิจกรรมลงทุน</t>
  </si>
  <si>
    <t>เงินสดสุทธิ(ใช้ไปใน)ได้มาจากกิจกรรมจัดหาเงิน</t>
  </si>
  <si>
    <t>เงินสดและรายการเทียบเท่าเงินสดเพิ่มขึ้น(ลดลง)สุทธิ</t>
  </si>
  <si>
    <t>ยอดคงเหลือ ณ วันที่ 1 มกราคม พ.ศ. 2565</t>
  </si>
  <si>
    <t>ยอดคงเหลือสิ้นปี ณ วันที่ 31 ธันวาคม พ.ศ. 2565</t>
  </si>
  <si>
    <t>พ.ศ. 2565</t>
  </si>
  <si>
    <t>การเพิ่มขึ้นของสินทรัพย์สิทธิการใช้</t>
  </si>
  <si>
    <t>(กลับรายการ)ค่าเผื่อขาดทุนที่คาดว่า</t>
  </si>
  <si>
    <t xml:space="preserve">   จะเกิดขึ้นของลูกหนี้การค้า</t>
  </si>
  <si>
    <t>ยังไม่จัดสรร</t>
  </si>
  <si>
    <t>กำไร(ขาดทุน)เบ็ดเสร็จอื่นสำหรับปี - สุทธิจากภาษี</t>
  </si>
  <si>
    <t xml:space="preserve">(กลับรายการ)ค่าเผื่อการลดมูลค่าของภาษีเงินได้ถูกหัก ณ ที่จ่าย </t>
  </si>
  <si>
    <t>(กำไร)จากการยกเลิกสัญญาสิทธิการใช้สินทรัพย์</t>
  </si>
  <si>
    <t>-  ภาระผูกพันผลประโยชน์พนักงาน</t>
  </si>
  <si>
    <t>ณ วันที่ 31 ธันวาคม พ.ศ. 2566</t>
  </si>
  <si>
    <t>พ.ศ. 2566</t>
  </si>
  <si>
    <t>สำหรับปีสิ้นสุดวันที่ 31 ธันวาคม พ.ศ. 2566</t>
  </si>
  <si>
    <t>ยอดคงเหลือ ณ วันที่ 1 มกราคม พ.ศ. 2566</t>
  </si>
  <si>
    <t>ยอดคงเหลือสิ้นปี ณ วันที่ 31 ธันวาคม พ.ศ. 2566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</si>
  <si>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</si>
  <si>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เงินกู้ยืมระยะยาวจากกิจการที่เกี่ยวข้องอื่น - สุทธิ</t>
  </si>
  <si>
    <t>เงินกู้ยืมระยะยาวจากกิจการที่เกี่ยวข้องอื่น</t>
  </si>
  <si>
    <t>ขาดทุนจากการตัดจำหน่ายสินทรัพย์ไม่มีตัวตน</t>
  </si>
  <si>
    <t>เงินสดรับจากเงินกู้ยืมระยะยาวจากกิจการที่เกี่ยวข้องอื่น</t>
  </si>
  <si>
    <t>กำไร(ขาดทุน)สุทธิสำหรับปี</t>
  </si>
  <si>
    <t>กำไร(ขาดทุน)ก่อนภาษีเงินได้</t>
  </si>
  <si>
    <t>กำไร(ขาดทุน)เบ็ดเสร็จรวมสำหรับปี</t>
  </si>
  <si>
    <t>กำไร(ขาดทุน)ต่อหุ้น</t>
  </si>
  <si>
    <t>กำไร(ขาดทุน)ต่อหุ้นขั้นพื้นฐาน (บาท)</t>
  </si>
  <si>
    <t>กำไรเบ็ดเสร็จรวมสำหรับปี</t>
  </si>
  <si>
    <t>การเปลี่ยนแปลงในส่วนของเจ้าของสำหรับปี</t>
  </si>
  <si>
    <t>(ค่าใช้จ่าย)ผลประโยชน์ภาษีเงินได้</t>
  </si>
  <si>
    <t>ตัดจ่ายภาษีเงินได้ถูกหัก ณ ที่จ่าย</t>
  </si>
  <si>
    <t>23 (ก)</t>
  </si>
  <si>
    <t>23 (ข)</t>
  </si>
  <si>
    <t>23 (ค)</t>
  </si>
  <si>
    <t>23 (ง)</t>
  </si>
  <si>
    <t>รายการที่จะไม่จัดประเภทรายการใหม่ไปยังกำไรหรือขาดทุนในภายหลัง</t>
  </si>
  <si>
    <t xml:space="preserve">   ภาษีเงินได้ของรายการที่จะไม่จัดประเภทรายการใหม่</t>
  </si>
  <si>
    <t xml:space="preserve">        ไปยังกำไรหรือขาดทุนในภายหลัง</t>
  </si>
  <si>
    <t xml:space="preserve">   การวัดมูลค่าใหม่ของภาระผูกพันผลประโยชน์พนักงาน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</si>
</sst>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&quot;$&quot;#,##0_);\(&quot;$&quot;#,##0\)"/>
    <numFmt numFmtId="165" formatCode="_(* #,##0.00_);_(* \(#,##0.00\);_(* &quot;-&quot;??_);_(@_)"/>
    <numFmt numFmtId="166" formatCode="#,##0;\(#,##0\)"/>
    <numFmt numFmtId="167" formatCode="#,##0;\(#,##0\);&quot;-&quot;;@"/>
    <numFmt numFmtId="168" formatCode="#,##0;\(#,##0\);\-"/>
    <numFmt numFmtId="169" formatCode="#,##0.00;\(#,##0.00\);&quot;-&quot;;@"/>
    <numFmt numFmtId="170" formatCode="_-* #,##0.00\ _€_-;\-* #,##0.00\ _€_-;_-* &quot;-&quot;??\ _€_-;_-@_-"/>
    <numFmt numFmtId="171" formatCode="_-* #,##0.00\ &quot;€&quot;_-;\-* #,##0.00\ &quot;€&quot;_-;_-* &quot;-&quot;??\ &quot;€&quot;_-;_-@_-"/>
    <numFmt numFmtId="172" formatCode="#,##0.0000;\(#,##0.0000\);&quot;-&quot;;@"/>
  </numFmts>
  <fonts count="17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MS Sans Serif"/>
      <family val="2"/>
      <charset val="222"/>
    </font>
    <font>
      <sz val="10"/>
      <name val="Arial"/>
      <family val="2"/>
    </font>
    <font>
      <sz val="14"/>
      <name val="AngsanaUPC"/>
      <family val="1"/>
    </font>
    <font>
      <b/>
      <sz val="13"/>
      <name val="Browallia New"/>
      <family val="2"/>
    </font>
    <font>
      <sz val="13"/>
      <name val="Browallia New"/>
      <family val="2"/>
    </font>
    <font>
      <b/>
      <u/>
      <sz val="13"/>
      <name val="Browallia New"/>
      <family val="2"/>
    </font>
    <font>
      <u/>
      <sz val="13"/>
      <name val="Browallia New"/>
      <family val="2"/>
    </font>
    <font>
      <sz val="10"/>
      <color indexed="8"/>
      <name val="MS Sans Serif"/>
      <charset val="22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theme="1"/>
      <name val="Arial"/>
      <family val="2"/>
    </font>
    <font>
      <sz val="13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" applyNumberFormat="0" applyFill="0" applyAlignment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0" fillId="0" borderId="0"/>
    <xf numFmtId="0" fontId="3" fillId="0" borderId="0"/>
    <xf numFmtId="0" fontId="1" fillId="0" borderId="0"/>
    <xf numFmtId="0" fontId="1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1" fillId="0" borderId="0"/>
    <xf numFmtId="0" fontId="15" fillId="0" borderId="0"/>
    <xf numFmtId="0" fontId="15" fillId="0" borderId="0"/>
    <xf numFmtId="0" fontId="9" fillId="0" borderId="0"/>
    <xf numFmtId="0" fontId="12" fillId="0" borderId="0"/>
    <xf numFmtId="0" fontId="10" fillId="0" borderId="0"/>
    <xf numFmtId="0" fontId="1" fillId="0" borderId="0"/>
    <xf numFmtId="0" fontId="11" fillId="0" borderId="0">
      <protection locked="0"/>
    </xf>
    <xf numFmtId="0" fontId="3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0"/>
    <xf numFmtId="165" fontId="12" fillId="0" borderId="0" applyFont="0" applyFill="0" applyBorder="0" applyAlignment="0" applyProtection="0"/>
  </cellStyleXfs>
  <cellXfs count="180">
    <xf numFmtId="0" fontId="0" fillId="0" borderId="0" xfId="0"/>
    <xf numFmtId="167" fontId="6" fillId="0" borderId="0" xfId="2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29" applyFont="1" applyAlignment="1">
      <alignment vertical="center"/>
    </xf>
    <xf numFmtId="0" fontId="6" fillId="0" borderId="0" xfId="29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6" fillId="0" borderId="0" xfId="23" applyFont="1" applyAlignment="1">
      <alignment horizontal="center" vertical="center"/>
    </xf>
    <xf numFmtId="167" fontId="6" fillId="0" borderId="0" xfId="7" applyNumberFormat="1" applyFont="1" applyFill="1" applyAlignment="1">
      <alignment horizontal="right" vertical="center" wrapText="1"/>
    </xf>
    <xf numFmtId="167" fontId="6" fillId="0" borderId="0" xfId="29" applyNumberFormat="1" applyFont="1" applyAlignment="1">
      <alignment horizontal="center" vertical="center"/>
    </xf>
    <xf numFmtId="167" fontId="6" fillId="0" borderId="3" xfId="2" applyNumberFormat="1" applyFont="1" applyFill="1" applyBorder="1" applyAlignment="1">
      <alignment horizontal="right" vertical="center"/>
    </xf>
    <xf numFmtId="167" fontId="5" fillId="0" borderId="0" xfId="2" quotePrefix="1" applyNumberFormat="1" applyFont="1" applyFill="1" applyBorder="1" applyAlignment="1">
      <alignment horizontal="right" vertical="center"/>
    </xf>
    <xf numFmtId="167" fontId="5" fillId="0" borderId="0" xfId="23" applyNumberFormat="1" applyFont="1" applyAlignment="1">
      <alignment vertical="center"/>
    </xf>
    <xf numFmtId="0" fontId="5" fillId="0" borderId="0" xfId="0" applyFont="1" applyAlignment="1">
      <alignment vertical="center"/>
    </xf>
    <xf numFmtId="167" fontId="6" fillId="0" borderId="0" xfId="0" applyNumberFormat="1" applyFont="1" applyAlignment="1">
      <alignment vertical="center"/>
    </xf>
    <xf numFmtId="166" fontId="5" fillId="0" borderId="0" xfId="0" quotePrefix="1" applyNumberFormat="1" applyFont="1" applyAlignment="1">
      <alignment horizontal="left" vertical="center"/>
    </xf>
    <xf numFmtId="0" fontId="5" fillId="0" borderId="2" xfId="0" quotePrefix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7" fontId="6" fillId="0" borderId="2" xfId="0" applyNumberFormat="1" applyFont="1" applyBorder="1" applyAlignment="1">
      <alignment vertical="center"/>
    </xf>
    <xf numFmtId="0" fontId="5" fillId="0" borderId="0" xfId="0" quotePrefix="1" applyFont="1" applyAlignment="1">
      <alignment vertical="center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top" wrapText="1"/>
    </xf>
    <xf numFmtId="167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167" fontId="5" fillId="0" borderId="0" xfId="0" applyNumberFormat="1" applyFont="1" applyAlignment="1">
      <alignment horizontal="right" vertical="top" wrapText="1"/>
    </xf>
    <xf numFmtId="166" fontId="5" fillId="0" borderId="2" xfId="0" applyNumberFormat="1" applyFont="1" applyBorder="1" applyAlignment="1">
      <alignment horizontal="center" vertical="top"/>
    </xf>
    <xf numFmtId="167" fontId="5" fillId="0" borderId="2" xfId="0" applyNumberFormat="1" applyFont="1" applyBorder="1" applyAlignment="1">
      <alignment horizontal="right" vertical="top" wrapText="1"/>
    </xf>
    <xf numFmtId="166" fontId="5" fillId="0" borderId="0" xfId="0" applyNumberFormat="1" applyFont="1" applyAlignment="1">
      <alignment horizontal="left" vertical="top"/>
    </xf>
    <xf numFmtId="166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167" fontId="6" fillId="0" borderId="0" xfId="0" applyNumberFormat="1" applyFont="1" applyAlignment="1">
      <alignment vertical="top"/>
    </xf>
    <xf numFmtId="167" fontId="6" fillId="0" borderId="0" xfId="2" applyNumberFormat="1" applyFont="1" applyFill="1" applyAlignment="1">
      <alignment horizontal="right" vertical="top"/>
    </xf>
    <xf numFmtId="166" fontId="6" fillId="0" borderId="0" xfId="0" quotePrefix="1" applyNumberFormat="1" applyFont="1" applyAlignment="1">
      <alignment horizontal="left" vertical="top"/>
    </xf>
    <xf numFmtId="0" fontId="6" fillId="0" borderId="0" xfId="0" quotePrefix="1" applyFont="1" applyAlignment="1">
      <alignment vertical="top"/>
    </xf>
    <xf numFmtId="166" fontId="6" fillId="0" borderId="0" xfId="40" applyNumberFormat="1" applyFont="1" applyAlignment="1">
      <alignment horizontal="center" vertical="top"/>
    </xf>
    <xf numFmtId="0" fontId="6" fillId="0" borderId="0" xfId="41" applyFont="1" applyAlignment="1">
      <alignment vertical="top"/>
    </xf>
    <xf numFmtId="167" fontId="6" fillId="0" borderId="0" xfId="2" applyNumberFormat="1" applyFont="1" applyFill="1" applyBorder="1" applyAlignment="1">
      <alignment horizontal="right" vertical="top" wrapText="1"/>
    </xf>
    <xf numFmtId="166" fontId="8" fillId="0" borderId="0" xfId="0" applyNumberFormat="1" applyFont="1" applyAlignment="1">
      <alignment horizontal="left" vertical="top"/>
    </xf>
    <xf numFmtId="0" fontId="6" fillId="0" borderId="0" xfId="40" applyFont="1" applyAlignment="1">
      <alignment horizontal="center" vertical="top"/>
    </xf>
    <xf numFmtId="0" fontId="5" fillId="0" borderId="0" xfId="40" applyFont="1" applyAlignment="1">
      <alignment horizontal="centerContinuous" vertical="top"/>
    </xf>
    <xf numFmtId="0" fontId="6" fillId="0" borderId="0" xfId="40" applyFont="1" applyAlignment="1">
      <alignment horizontal="centerContinuous" vertical="top"/>
    </xf>
    <xf numFmtId="0" fontId="6" fillId="0" borderId="0" xfId="0" applyFont="1" applyAlignment="1">
      <alignment horizontal="left" vertical="top"/>
    </xf>
    <xf numFmtId="166" fontId="5" fillId="0" borderId="0" xfId="0" applyNumberFormat="1" applyFont="1" applyAlignment="1">
      <alignment vertical="top"/>
    </xf>
    <xf numFmtId="166" fontId="6" fillId="0" borderId="0" xfId="0" applyNumberFormat="1" applyFont="1" applyAlignment="1">
      <alignment vertical="top"/>
    </xf>
    <xf numFmtId="166" fontId="6" fillId="0" borderId="0" xfId="30" applyNumberFormat="1" applyFont="1" applyAlignment="1">
      <alignment horizontal="left" vertical="top"/>
    </xf>
    <xf numFmtId="0" fontId="6" fillId="0" borderId="0" xfId="23" applyFont="1" applyAlignment="1">
      <alignment vertical="top"/>
    </xf>
    <xf numFmtId="0" fontId="6" fillId="0" borderId="0" xfId="23" applyFont="1" applyAlignment="1">
      <alignment horizontal="center" vertical="top"/>
    </xf>
    <xf numFmtId="167" fontId="6" fillId="0" borderId="0" xfId="23" applyNumberFormat="1" applyFont="1" applyAlignment="1">
      <alignment horizontal="right" vertical="top"/>
    </xf>
    <xf numFmtId="167" fontId="6" fillId="0" borderId="0" xfId="3" applyNumberFormat="1" applyFont="1" applyFill="1" applyAlignment="1">
      <alignment horizontal="right" vertical="top"/>
    </xf>
    <xf numFmtId="166" fontId="5" fillId="0" borderId="0" xfId="0" quotePrefix="1" applyNumberFormat="1" applyFont="1" applyAlignment="1">
      <alignment horizontal="left" vertical="top"/>
    </xf>
    <xf numFmtId="166" fontId="5" fillId="0" borderId="0" xfId="30" applyNumberFormat="1" applyFont="1" applyAlignment="1">
      <alignment horizontal="left" vertical="top"/>
    </xf>
    <xf numFmtId="167" fontId="5" fillId="0" borderId="0" xfId="1" applyNumberFormat="1" applyFont="1" applyFill="1" applyBorder="1" applyAlignment="1">
      <alignment horizontal="right" vertical="center"/>
    </xf>
    <xf numFmtId="166" fontId="5" fillId="0" borderId="0" xfId="1" quotePrefix="1" applyNumberFormat="1" applyFont="1" applyFill="1" applyBorder="1" applyAlignment="1">
      <alignment horizontal="right" vertical="center"/>
    </xf>
    <xf numFmtId="166" fontId="5" fillId="0" borderId="0" xfId="1" applyNumberFormat="1" applyFont="1" applyFill="1" applyBorder="1" applyAlignment="1">
      <alignment horizontal="right" vertical="center"/>
    </xf>
    <xf numFmtId="166" fontId="5" fillId="0" borderId="2" xfId="1" applyNumberFormat="1" applyFont="1" applyFill="1" applyBorder="1" applyAlignment="1">
      <alignment horizontal="right" vertical="center"/>
    </xf>
    <xf numFmtId="168" fontId="6" fillId="0" borderId="0" xfId="1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center" vertical="center" wrapText="1"/>
    </xf>
    <xf numFmtId="167" fontId="5" fillId="0" borderId="0" xfId="1" quotePrefix="1" applyNumberFormat="1" applyFont="1" applyFill="1" applyBorder="1" applyAlignment="1">
      <alignment horizontal="right" vertical="center"/>
    </xf>
    <xf numFmtId="167" fontId="5" fillId="0" borderId="2" xfId="1" applyNumberFormat="1" applyFont="1" applyFill="1" applyBorder="1" applyAlignment="1">
      <alignment horizontal="right" vertical="center"/>
    </xf>
    <xf numFmtId="167" fontId="6" fillId="0" borderId="0" xfId="1" applyNumberFormat="1" applyFont="1" applyFill="1" applyBorder="1" applyAlignment="1">
      <alignment horizontal="right" vertical="center"/>
    </xf>
    <xf numFmtId="167" fontId="6" fillId="0" borderId="2" xfId="7" applyNumberFormat="1" applyFont="1" applyFill="1" applyBorder="1" applyAlignment="1">
      <alignment horizontal="right" vertical="center"/>
    </xf>
    <xf numFmtId="167" fontId="6" fillId="0" borderId="2" xfId="1" applyNumberFormat="1" applyFont="1" applyFill="1" applyBorder="1" applyAlignment="1">
      <alignment horizontal="right" vertical="center"/>
    </xf>
    <xf numFmtId="167" fontId="6" fillId="0" borderId="3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7" fontId="5" fillId="0" borderId="0" xfId="0" applyNumberFormat="1" applyFont="1" applyAlignment="1">
      <alignment horizontal="right" vertical="center" wrapText="1"/>
    </xf>
    <xf numFmtId="167" fontId="6" fillId="0" borderId="0" xfId="1" applyNumberFormat="1" applyFont="1" applyFill="1" applyAlignment="1">
      <alignment vertical="center"/>
    </xf>
    <xf numFmtId="167" fontId="6" fillId="0" borderId="0" xfId="7" applyNumberFormat="1" applyFont="1" applyFill="1" applyAlignment="1">
      <alignment horizontal="right" vertical="center"/>
    </xf>
    <xf numFmtId="167" fontId="6" fillId="0" borderId="0" xfId="7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167" fontId="6" fillId="0" borderId="0" xfId="0" applyNumberFormat="1" applyFont="1" applyAlignment="1">
      <alignment horizontal="right" vertical="center"/>
    </xf>
    <xf numFmtId="167" fontId="5" fillId="0" borderId="0" xfId="13" quotePrefix="1" applyNumberFormat="1" applyFont="1" applyFill="1" applyBorder="1" applyAlignment="1">
      <alignment horizontal="right" vertical="center"/>
    </xf>
    <xf numFmtId="0" fontId="5" fillId="0" borderId="0" xfId="29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167" fontId="6" fillId="0" borderId="2" xfId="7" applyNumberFormat="1" applyFont="1" applyFill="1" applyBorder="1" applyAlignment="1">
      <alignment vertical="center"/>
    </xf>
    <xf numFmtId="167" fontId="6" fillId="0" borderId="3" xfId="7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169" fontId="6" fillId="0" borderId="0" xfId="0" applyNumberFormat="1" applyFont="1" applyAlignment="1">
      <alignment vertical="center"/>
    </xf>
    <xf numFmtId="167" fontId="6" fillId="0" borderId="2" xfId="7" applyNumberFormat="1" applyFont="1" applyFill="1" applyBorder="1" applyAlignment="1">
      <alignment horizontal="right" vertical="center" wrapText="1"/>
    </xf>
    <xf numFmtId="0" fontId="6" fillId="0" borderId="0" xfId="23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167" fontId="6" fillId="0" borderId="0" xfId="0" applyNumberFormat="1" applyFont="1" applyAlignment="1">
      <alignment horizontal="right" vertical="top"/>
    </xf>
    <xf numFmtId="167" fontId="6" fillId="0" borderId="0" xfId="2" applyNumberFormat="1" applyFont="1" applyFill="1" applyBorder="1" applyAlignment="1">
      <alignment horizontal="right" vertical="top"/>
    </xf>
    <xf numFmtId="167" fontId="6" fillId="0" borderId="2" xfId="2" applyNumberFormat="1" applyFont="1" applyFill="1" applyBorder="1" applyAlignment="1">
      <alignment horizontal="right" vertical="top"/>
    </xf>
    <xf numFmtId="168" fontId="6" fillId="0" borderId="0" xfId="2" applyNumberFormat="1" applyFont="1" applyFill="1" applyAlignment="1">
      <alignment horizontal="right" vertical="top"/>
    </xf>
    <xf numFmtId="168" fontId="6" fillId="0" borderId="0" xfId="2" applyNumberFormat="1" applyFont="1" applyFill="1" applyBorder="1" applyAlignment="1">
      <alignment horizontal="right" vertical="top"/>
    </xf>
    <xf numFmtId="167" fontId="6" fillId="0" borderId="2" xfId="0" applyNumberFormat="1" applyFont="1" applyBorder="1" applyAlignment="1">
      <alignment horizontal="right" vertical="top"/>
    </xf>
    <xf numFmtId="168" fontId="6" fillId="0" borderId="2" xfId="2" applyNumberFormat="1" applyFont="1" applyFill="1" applyBorder="1" applyAlignment="1">
      <alignment horizontal="right" vertical="top"/>
    </xf>
    <xf numFmtId="167" fontId="6" fillId="0" borderId="2" xfId="0" applyNumberFormat="1" applyFont="1" applyBorder="1" applyAlignment="1">
      <alignment vertical="top"/>
    </xf>
    <xf numFmtId="168" fontId="6" fillId="0" borderId="0" xfId="40" applyNumberFormat="1" applyFont="1" applyAlignment="1">
      <alignment horizontal="right" vertical="top"/>
    </xf>
    <xf numFmtId="167" fontId="6" fillId="0" borderId="3" xfId="2" applyNumberFormat="1" applyFont="1" applyFill="1" applyBorder="1" applyAlignment="1">
      <alignment horizontal="right" vertical="top"/>
    </xf>
    <xf numFmtId="169" fontId="6" fillId="0" borderId="2" xfId="0" applyNumberFormat="1" applyFont="1" applyBorder="1" applyAlignment="1">
      <alignment vertical="center"/>
    </xf>
    <xf numFmtId="169" fontId="5" fillId="0" borderId="0" xfId="0" applyNumberFormat="1" applyFont="1" applyAlignment="1">
      <alignment horizontal="right" vertical="top" wrapText="1"/>
    </xf>
    <xf numFmtId="169" fontId="6" fillId="0" borderId="0" xfId="0" applyNumberFormat="1" applyFont="1" applyAlignment="1">
      <alignment vertical="top"/>
    </xf>
    <xf numFmtId="169" fontId="6" fillId="0" borderId="0" xfId="2" applyNumberFormat="1" applyFont="1" applyFill="1" applyAlignment="1">
      <alignment horizontal="right" vertical="top"/>
    </xf>
    <xf numFmtId="169" fontId="6" fillId="0" borderId="0" xfId="2" applyNumberFormat="1" applyFont="1" applyFill="1" applyBorder="1" applyAlignment="1">
      <alignment horizontal="right" vertical="top"/>
    </xf>
    <xf numFmtId="169" fontId="6" fillId="0" borderId="0" xfId="0" applyNumberFormat="1" applyFont="1" applyAlignment="1">
      <alignment horizontal="right" vertical="top"/>
    </xf>
    <xf numFmtId="169" fontId="6" fillId="0" borderId="0" xfId="2" applyNumberFormat="1" applyFont="1" applyFill="1" applyBorder="1" applyAlignment="1">
      <alignment horizontal="right" vertical="top" wrapText="1"/>
    </xf>
    <xf numFmtId="169" fontId="6" fillId="0" borderId="0" xfId="1" applyNumberFormat="1" applyFont="1" applyFill="1" applyBorder="1" applyAlignment="1">
      <alignment horizontal="right" vertical="center"/>
    </xf>
    <xf numFmtId="169" fontId="6" fillId="0" borderId="0" xfId="7" applyNumberFormat="1" applyFont="1" applyFill="1" applyBorder="1" applyAlignment="1">
      <alignment horizontal="right" vertical="center"/>
    </xf>
    <xf numFmtId="166" fontId="6" fillId="0" borderId="0" xfId="1" applyNumberFormat="1" applyFont="1" applyFill="1" applyBorder="1" applyAlignment="1">
      <alignment horizontal="right" vertical="center"/>
    </xf>
    <xf numFmtId="166" fontId="6" fillId="0" borderId="3" xfId="1" applyNumberFormat="1" applyFont="1" applyFill="1" applyBorder="1" applyAlignment="1">
      <alignment horizontal="right" vertical="center"/>
    </xf>
    <xf numFmtId="49" fontId="6" fillId="0" borderId="0" xfId="29" applyNumberFormat="1" applyFont="1" applyAlignment="1">
      <alignment vertical="center"/>
    </xf>
    <xf numFmtId="168" fontId="6" fillId="0" borderId="0" xfId="2" applyNumberFormat="1" applyFont="1" applyFill="1" applyBorder="1" applyAlignment="1">
      <alignment horizontal="right" vertical="center"/>
    </xf>
    <xf numFmtId="168" fontId="6" fillId="0" borderId="0" xfId="1" applyNumberFormat="1" applyFont="1" applyFill="1" applyBorder="1" applyAlignment="1">
      <alignment horizontal="right" vertical="center" wrapText="1"/>
    </xf>
    <xf numFmtId="168" fontId="6" fillId="0" borderId="0" xfId="7" applyNumberFormat="1" applyFont="1" applyFill="1" applyBorder="1" applyAlignment="1">
      <alignment horizontal="right" vertical="center" wrapText="1"/>
    </xf>
    <xf numFmtId="168" fontId="6" fillId="0" borderId="2" xfId="1" applyNumberFormat="1" applyFont="1" applyFill="1" applyBorder="1" applyAlignment="1">
      <alignment horizontal="right" vertical="center" wrapText="1"/>
    </xf>
    <xf numFmtId="168" fontId="6" fillId="0" borderId="2" xfId="2" applyNumberFormat="1" applyFont="1" applyFill="1" applyBorder="1" applyAlignment="1">
      <alignment horizontal="right" vertical="center"/>
    </xf>
    <xf numFmtId="168" fontId="6" fillId="0" borderId="0" xfId="6" applyNumberFormat="1" applyFont="1" applyFill="1" applyAlignment="1">
      <alignment horizontal="right" vertical="center"/>
    </xf>
    <xf numFmtId="168" fontId="6" fillId="0" borderId="0" xfId="0" applyNumberFormat="1" applyFont="1" applyAlignment="1">
      <alignment horizontal="right" vertical="top"/>
    </xf>
    <xf numFmtId="168" fontId="6" fillId="0" borderId="0" xfId="0" applyNumberFormat="1" applyFont="1" applyAlignment="1">
      <alignment vertical="top"/>
    </xf>
    <xf numFmtId="168" fontId="6" fillId="0" borderId="0" xfId="2" applyNumberFormat="1" applyFont="1" applyFill="1" applyBorder="1" applyAlignment="1">
      <alignment horizontal="right" vertical="top" wrapText="1"/>
    </xf>
    <xf numFmtId="167" fontId="5" fillId="0" borderId="0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Border="1" applyAlignment="1">
      <alignment horizontal="center" vertical="center"/>
    </xf>
    <xf numFmtId="168" fontId="6" fillId="0" borderId="0" xfId="1" applyNumberFormat="1" applyFont="1" applyFill="1" applyBorder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left" vertical="center"/>
    </xf>
    <xf numFmtId="166" fontId="6" fillId="0" borderId="2" xfId="0" applyNumberFormat="1" applyFont="1" applyBorder="1" applyAlignment="1">
      <alignment vertical="center"/>
    </xf>
    <xf numFmtId="166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7" fontId="6" fillId="0" borderId="0" xfId="14" applyNumberFormat="1" applyFont="1" applyFill="1" applyBorder="1" applyAlignment="1">
      <alignment horizontal="center" vertical="center"/>
    </xf>
    <xf numFmtId="167" fontId="6" fillId="0" borderId="2" xfId="14" applyNumberFormat="1" applyFont="1" applyFill="1" applyBorder="1" applyAlignment="1">
      <alignment horizontal="right" vertical="center"/>
    </xf>
    <xf numFmtId="167" fontId="6" fillId="0" borderId="0" xfId="14" applyNumberFormat="1" applyFont="1" applyFill="1" applyBorder="1" applyAlignment="1">
      <alignment horizontal="right" vertical="center"/>
    </xf>
    <xf numFmtId="166" fontId="6" fillId="0" borderId="2" xfId="14" applyNumberFormat="1" applyFont="1" applyFill="1" applyBorder="1" applyAlignment="1">
      <alignment horizontal="right" vertical="center"/>
    </xf>
    <xf numFmtId="0" fontId="6" fillId="0" borderId="0" xfId="43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  <xf numFmtId="167" fontId="6" fillId="0" borderId="2" xfId="0" applyNumberFormat="1" applyFont="1" applyBorder="1" applyAlignment="1">
      <alignment horizontal="left" vertical="center"/>
    </xf>
    <xf numFmtId="167" fontId="6" fillId="0" borderId="0" xfId="7" applyNumberFormat="1" applyFont="1" applyFill="1" applyBorder="1" applyAlignment="1">
      <alignment horizontal="center" vertical="center"/>
    </xf>
    <xf numFmtId="167" fontId="5" fillId="0" borderId="2" xfId="0" applyNumberFormat="1" applyFont="1" applyBorder="1" applyAlignment="1">
      <alignment horizontal="right" vertical="center" wrapText="1"/>
    </xf>
    <xf numFmtId="167" fontId="5" fillId="0" borderId="0" xfId="0" applyNumberFormat="1" applyFont="1" applyAlignment="1">
      <alignment vertical="center" wrapText="1"/>
    </xf>
    <xf numFmtId="167" fontId="6" fillId="0" borderId="0" xfId="1" applyNumberFormat="1" applyFont="1" applyFill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168" fontId="6" fillId="0" borderId="0" xfId="7" applyNumberFormat="1" applyFont="1" applyFill="1" applyAlignment="1">
      <alignment horizontal="right" vertical="center" wrapText="1"/>
    </xf>
    <xf numFmtId="168" fontId="6" fillId="0" borderId="0" xfId="1" applyNumberFormat="1" applyFont="1" applyFill="1" applyAlignment="1">
      <alignment horizontal="right" vertical="center" wrapText="1"/>
    </xf>
    <xf numFmtId="168" fontId="6" fillId="0" borderId="0" xfId="1" applyNumberFormat="1" applyFont="1" applyFill="1" applyAlignment="1">
      <alignment horizontal="justify" vertical="center" wrapText="1"/>
    </xf>
    <xf numFmtId="168" fontId="6" fillId="0" borderId="3" xfId="1" applyNumberFormat="1" applyFont="1" applyFill="1" applyBorder="1" applyAlignment="1">
      <alignment horizontal="right" vertical="center" wrapText="1"/>
    </xf>
    <xf numFmtId="167" fontId="6" fillId="0" borderId="0" xfId="1" applyNumberFormat="1" applyFont="1" applyFill="1" applyBorder="1" applyAlignment="1">
      <alignment horizontal="right" vertical="center" wrapText="1"/>
    </xf>
    <xf numFmtId="167" fontId="6" fillId="0" borderId="0" xfId="7" applyNumberFormat="1" applyFont="1" applyFill="1" applyAlignment="1">
      <alignment vertical="center"/>
    </xf>
    <xf numFmtId="0" fontId="6" fillId="0" borderId="0" xfId="0" applyFont="1" applyAlignment="1">
      <alignment horizontal="justify" vertical="center"/>
    </xf>
    <xf numFmtId="167" fontId="6" fillId="0" borderId="0" xfId="7" applyNumberFormat="1" applyFont="1" applyFill="1" applyBorder="1" applyAlignment="1">
      <alignment horizontal="right" vertical="center" wrapText="1"/>
    </xf>
    <xf numFmtId="167" fontId="6" fillId="0" borderId="2" xfId="1" applyNumberFormat="1" applyFont="1" applyFill="1" applyBorder="1" applyAlignment="1">
      <alignment horizontal="right" vertical="center" wrapText="1"/>
    </xf>
    <xf numFmtId="0" fontId="5" fillId="0" borderId="0" xfId="23" applyFont="1" applyAlignment="1">
      <alignment horizontal="center" vertical="center"/>
    </xf>
    <xf numFmtId="0" fontId="7" fillId="0" borderId="0" xfId="23" applyFont="1" applyAlignment="1">
      <alignment horizontal="center" vertical="center"/>
    </xf>
    <xf numFmtId="167" fontId="6" fillId="0" borderId="0" xfId="23" applyNumberFormat="1" applyFont="1" applyAlignment="1">
      <alignment vertical="center"/>
    </xf>
    <xf numFmtId="167" fontId="6" fillId="0" borderId="3" xfId="1" applyNumberFormat="1" applyFont="1" applyFill="1" applyBorder="1" applyAlignment="1">
      <alignment horizontal="right" vertical="center" wrapText="1"/>
    </xf>
    <xf numFmtId="165" fontId="6" fillId="0" borderId="0" xfId="1" applyFont="1" applyFill="1" applyBorder="1" applyAlignment="1">
      <alignment horizontal="right" vertical="center" wrapText="1"/>
    </xf>
    <xf numFmtId="166" fontId="6" fillId="0" borderId="0" xfId="0" applyNumberFormat="1" applyFont="1" applyAlignment="1">
      <alignment horizontal="center" vertical="center"/>
    </xf>
    <xf numFmtId="166" fontId="5" fillId="0" borderId="2" xfId="0" applyNumberFormat="1" applyFont="1" applyFill="1" applyBorder="1" applyAlignment="1">
      <alignment horizontal="left" vertical="center"/>
    </xf>
    <xf numFmtId="0" fontId="6" fillId="0" borderId="2" xfId="0" applyFont="1" applyFill="1" applyBorder="1" applyAlignment="1">
      <alignment vertical="center"/>
    </xf>
    <xf numFmtId="0" fontId="5" fillId="0" borderId="2" xfId="0" quotePrefix="1" applyFont="1" applyFill="1" applyBorder="1" applyAlignment="1">
      <alignment vertical="center"/>
    </xf>
    <xf numFmtId="167" fontId="5" fillId="0" borderId="0" xfId="0" applyNumberFormat="1" applyFont="1" applyFill="1" applyAlignment="1">
      <alignment horizontal="right" vertical="top" wrapText="1"/>
    </xf>
    <xf numFmtId="169" fontId="5" fillId="0" borderId="0" xfId="0" applyNumberFormat="1" applyFont="1" applyFill="1" applyAlignment="1">
      <alignment horizontal="right" vertical="top" wrapText="1"/>
    </xf>
    <xf numFmtId="0" fontId="16" fillId="0" borderId="0" xfId="0" applyFont="1" applyAlignment="1">
      <alignment horizontal="right" vertical="center" wrapText="1"/>
    </xf>
    <xf numFmtId="3" fontId="16" fillId="0" borderId="0" xfId="0" applyNumberFormat="1" applyFont="1" applyAlignment="1">
      <alignment horizontal="right" vertical="center" wrapText="1"/>
    </xf>
    <xf numFmtId="167" fontId="6" fillId="0" borderId="0" xfId="0" applyNumberFormat="1" applyFont="1" applyFill="1" applyAlignment="1">
      <alignment horizontal="right" vertical="top"/>
    </xf>
    <xf numFmtId="168" fontId="6" fillId="0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center" wrapText="1"/>
    </xf>
    <xf numFmtId="172" fontId="6" fillId="0" borderId="0" xfId="0" applyNumberFormat="1" applyFont="1" applyAlignment="1">
      <alignment horizontal="right" vertical="center"/>
    </xf>
    <xf numFmtId="172" fontId="6" fillId="0" borderId="0" xfId="0" applyNumberFormat="1" applyFont="1" applyAlignment="1">
      <alignment vertical="center"/>
    </xf>
    <xf numFmtId="0" fontId="6" fillId="0" borderId="0" xfId="29" applyFont="1" applyAlignment="1">
      <alignment horizontal="center" vertical="center"/>
    </xf>
    <xf numFmtId="172" fontId="6" fillId="0" borderId="0" xfId="7" applyNumberFormat="1" applyFont="1" applyFill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29" applyFont="1" applyAlignment="1">
      <alignment horizontal="center" vertical="center"/>
    </xf>
    <xf numFmtId="167" fontId="5" fillId="0" borderId="2" xfId="0" applyNumberFormat="1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 vertical="center"/>
    </xf>
    <xf numFmtId="166" fontId="5" fillId="0" borderId="4" xfId="0" applyNumberFormat="1" applyFont="1" applyBorder="1" applyAlignment="1">
      <alignment horizontal="center" vertical="center"/>
    </xf>
    <xf numFmtId="167" fontId="5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center"/>
    </xf>
  </cellXfs>
  <cellStyles count="45">
    <cellStyle name="Comma" xfId="1" builtinId="3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3" xfId="5" xr:uid="{00000000-0005-0000-0000-000004000000}"/>
    <cellStyle name="Comma 2 4" xfId="6" xr:uid="{00000000-0005-0000-0000-000005000000}"/>
    <cellStyle name="Comma 3" xfId="7" xr:uid="{00000000-0005-0000-0000-000006000000}"/>
    <cellStyle name="Comma 3 2" xfId="8" xr:uid="{00000000-0005-0000-0000-000007000000}"/>
    <cellStyle name="Comma 3 3" xfId="9" xr:uid="{00000000-0005-0000-0000-000008000000}"/>
    <cellStyle name="Comma 4" xfId="10" xr:uid="{00000000-0005-0000-0000-000009000000}"/>
    <cellStyle name="Comma 4 13" xfId="44" xr:uid="{00000000-0005-0000-0000-00000A000000}"/>
    <cellStyle name="Comma 5" xfId="11" xr:uid="{00000000-0005-0000-0000-00000B000000}"/>
    <cellStyle name="Comma 7" xfId="12" xr:uid="{00000000-0005-0000-0000-00000C000000}"/>
    <cellStyle name="Comma_Major Q2'06" xfId="13" xr:uid="{00000000-0005-0000-0000-00000D000000}"/>
    <cellStyle name="Comma_RGR Q2'03 - Eng" xfId="14" xr:uid="{00000000-0005-0000-0000-00000E000000}"/>
    <cellStyle name="Currency 2" xfId="15" xr:uid="{00000000-0005-0000-0000-00000F000000}"/>
    <cellStyle name="Followed Hyperlink 2" xfId="16" xr:uid="{00000000-0005-0000-0000-000010000000}"/>
    <cellStyle name="Hyperlink 2" xfId="17" xr:uid="{00000000-0005-0000-0000-000011000000}"/>
    <cellStyle name="Normal" xfId="0" builtinId="0"/>
    <cellStyle name="Normal 141" xfId="18" xr:uid="{00000000-0005-0000-0000-000013000000}"/>
    <cellStyle name="Normal 142" xfId="19" xr:uid="{00000000-0005-0000-0000-000014000000}"/>
    <cellStyle name="Normal 153" xfId="20" xr:uid="{00000000-0005-0000-0000-000015000000}"/>
    <cellStyle name="Normal 154" xfId="21" xr:uid="{00000000-0005-0000-0000-000016000000}"/>
    <cellStyle name="Normal 155" xfId="22" xr:uid="{00000000-0005-0000-0000-000017000000}"/>
    <cellStyle name="Normal 2" xfId="23" xr:uid="{00000000-0005-0000-0000-000018000000}"/>
    <cellStyle name="Normal 2 14" xfId="24" xr:uid="{00000000-0005-0000-0000-000019000000}"/>
    <cellStyle name="Normal 2 2" xfId="25" xr:uid="{00000000-0005-0000-0000-00001A000000}"/>
    <cellStyle name="Normal 2 3" xfId="26" xr:uid="{00000000-0005-0000-0000-00001B000000}"/>
    <cellStyle name="Normal 2 3 2" xfId="27" xr:uid="{00000000-0005-0000-0000-00001C000000}"/>
    <cellStyle name="Normal 2 4" xfId="28" xr:uid="{00000000-0005-0000-0000-00001D000000}"/>
    <cellStyle name="Normal 3" xfId="29" xr:uid="{00000000-0005-0000-0000-00001E000000}"/>
    <cellStyle name="Normal 3 2" xfId="30" xr:uid="{00000000-0005-0000-0000-00001F000000}"/>
    <cellStyle name="Normal 3 2 2" xfId="31" xr:uid="{00000000-0005-0000-0000-000020000000}"/>
    <cellStyle name="Normal 3 2 3" xfId="32" xr:uid="{00000000-0005-0000-0000-000021000000}"/>
    <cellStyle name="Normal 3 3" xfId="33" xr:uid="{00000000-0005-0000-0000-000022000000}"/>
    <cellStyle name="Normal 3 4" xfId="34" xr:uid="{00000000-0005-0000-0000-000023000000}"/>
    <cellStyle name="Normal 3 7" xfId="35" xr:uid="{00000000-0005-0000-0000-000024000000}"/>
    <cellStyle name="Normal 4" xfId="36" xr:uid="{00000000-0005-0000-0000-000025000000}"/>
    <cellStyle name="Normal 5" xfId="37" xr:uid="{00000000-0005-0000-0000-000026000000}"/>
    <cellStyle name="Normal 7" xfId="38" xr:uid="{00000000-0005-0000-0000-000027000000}"/>
    <cellStyle name="Normal 8" xfId="39" xr:uid="{00000000-0005-0000-0000-000028000000}"/>
    <cellStyle name="Normal_Major Q2'06" xfId="40" xr:uid="{00000000-0005-0000-0000-000029000000}"/>
    <cellStyle name="Normal_Toacs 2546" xfId="41" xr:uid="{00000000-0005-0000-0000-00002A000000}"/>
    <cellStyle name="Percent 2" xfId="42" xr:uid="{00000000-0005-0000-0000-00002B000000}"/>
    <cellStyle name="ปกติ_MS-q103" xfId="43" xr:uid="{00000000-0005-0000-0000-00002C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6"/>
  <sheetViews>
    <sheetView zoomScaleNormal="100" zoomScaleSheetLayoutView="100" workbookViewId="0">
      <selection activeCell="C10" sqref="C10"/>
    </sheetView>
  </sheetViews>
  <sheetFormatPr defaultColWidth="9.33203125" defaultRowHeight="20.7" customHeight="1"/>
  <cols>
    <col min="1" max="2" width="1.6640625" style="6" customWidth="1"/>
    <col min="3" max="3" width="33.5546875" style="6" customWidth="1"/>
    <col min="4" max="4" width="7.6640625" style="6" customWidth="1"/>
    <col min="5" max="5" width="0.6640625" style="6" customWidth="1"/>
    <col min="6" max="6" width="11.6640625" style="15" customWidth="1"/>
    <col min="7" max="7" width="0.6640625" style="15" customWidth="1"/>
    <col min="8" max="8" width="11.6640625" style="15" customWidth="1"/>
    <col min="9" max="9" width="0.6640625" style="15" customWidth="1"/>
    <col min="10" max="10" width="11.6640625" style="15" customWidth="1"/>
    <col min="11" max="11" width="0.6640625" style="15" customWidth="1"/>
    <col min="12" max="12" width="11.6640625" style="15" customWidth="1"/>
    <col min="13" max="16384" width="9.33203125" style="6"/>
  </cols>
  <sheetData>
    <row r="1" spans="1:12" ht="20.7" customHeight="1">
      <c r="A1" s="14" t="s">
        <v>58</v>
      </c>
      <c r="B1" s="14"/>
      <c r="C1" s="14"/>
    </row>
    <row r="2" spans="1:12" ht="20.7" customHeight="1">
      <c r="A2" s="14" t="s">
        <v>10</v>
      </c>
      <c r="B2" s="14"/>
      <c r="C2" s="14"/>
    </row>
    <row r="3" spans="1:12" ht="20.7" customHeight="1">
      <c r="A3" s="17" t="s">
        <v>155</v>
      </c>
      <c r="B3" s="17"/>
      <c r="C3" s="17"/>
      <c r="D3" s="18"/>
      <c r="E3" s="18"/>
      <c r="F3" s="20"/>
      <c r="G3" s="20"/>
      <c r="H3" s="20"/>
      <c r="I3" s="20"/>
      <c r="J3" s="20"/>
      <c r="K3" s="20"/>
      <c r="L3" s="20"/>
    </row>
    <row r="4" spans="1:12" ht="20.7" customHeight="1">
      <c r="A4" s="21"/>
      <c r="B4" s="21"/>
      <c r="C4" s="21"/>
    </row>
    <row r="5" spans="1:12" ht="20.7" customHeight="1">
      <c r="A5" s="14"/>
      <c r="B5" s="14"/>
      <c r="C5" s="69"/>
      <c r="D5" s="70"/>
      <c r="E5" s="70"/>
      <c r="F5" s="174" t="s">
        <v>72</v>
      </c>
      <c r="G5" s="174"/>
      <c r="H5" s="174"/>
      <c r="I5" s="140"/>
      <c r="J5" s="174" t="s">
        <v>83</v>
      </c>
      <c r="K5" s="174"/>
      <c r="L5" s="174"/>
    </row>
    <row r="6" spans="1:12" ht="20.7" customHeight="1">
      <c r="A6" s="14"/>
      <c r="B6" s="14"/>
      <c r="C6" s="71"/>
      <c r="E6" s="71"/>
      <c r="F6" s="72" t="s">
        <v>156</v>
      </c>
      <c r="G6" s="72"/>
      <c r="H6" s="72" t="s">
        <v>146</v>
      </c>
      <c r="I6" s="72"/>
      <c r="J6" s="72" t="s">
        <v>156</v>
      </c>
      <c r="K6" s="72"/>
      <c r="L6" s="72" t="s">
        <v>146</v>
      </c>
    </row>
    <row r="7" spans="1:12" ht="20.7" customHeight="1">
      <c r="A7" s="14"/>
      <c r="B7" s="14"/>
      <c r="C7" s="71"/>
      <c r="D7" s="87" t="s">
        <v>0</v>
      </c>
      <c r="E7" s="71"/>
      <c r="F7" s="139" t="s">
        <v>55</v>
      </c>
      <c r="G7" s="72"/>
      <c r="H7" s="139" t="s">
        <v>55</v>
      </c>
      <c r="I7" s="72"/>
      <c r="J7" s="139" t="s">
        <v>55</v>
      </c>
      <c r="K7" s="72"/>
      <c r="L7" s="139" t="s">
        <v>55</v>
      </c>
    </row>
    <row r="8" spans="1:12" ht="8.25" customHeight="1">
      <c r="A8" s="14"/>
      <c r="B8" s="14"/>
      <c r="C8" s="69"/>
      <c r="D8" s="70"/>
      <c r="E8" s="70"/>
      <c r="F8" s="141"/>
      <c r="G8" s="141"/>
      <c r="H8" s="141"/>
      <c r="I8" s="141"/>
      <c r="J8" s="141"/>
      <c r="K8" s="141"/>
      <c r="L8" s="141"/>
    </row>
    <row r="9" spans="1:12" ht="20.7" customHeight="1">
      <c r="A9" s="14" t="s">
        <v>1</v>
      </c>
      <c r="B9" s="14"/>
      <c r="C9" s="69"/>
      <c r="D9" s="70"/>
      <c r="E9" s="70"/>
      <c r="F9" s="141"/>
      <c r="G9" s="141"/>
      <c r="H9" s="141"/>
      <c r="I9" s="141"/>
      <c r="J9" s="141"/>
      <c r="K9" s="141"/>
      <c r="L9" s="141"/>
    </row>
    <row r="10" spans="1:12" ht="8.25" customHeight="1">
      <c r="A10" s="14"/>
      <c r="B10" s="14"/>
      <c r="C10" s="69"/>
      <c r="D10" s="70"/>
      <c r="E10" s="70"/>
      <c r="F10" s="141"/>
      <c r="G10" s="141"/>
      <c r="H10" s="141"/>
      <c r="I10" s="141"/>
      <c r="J10" s="141"/>
      <c r="K10" s="141"/>
      <c r="L10" s="141"/>
    </row>
    <row r="11" spans="1:12" ht="20.7" customHeight="1">
      <c r="A11" s="14" t="s">
        <v>2</v>
      </c>
      <c r="B11" s="14"/>
      <c r="C11" s="142"/>
      <c r="D11" s="70"/>
      <c r="E11" s="70"/>
      <c r="F11" s="141"/>
      <c r="G11" s="141"/>
      <c r="H11" s="141"/>
      <c r="I11" s="141"/>
      <c r="J11" s="141"/>
      <c r="K11" s="141"/>
      <c r="L11" s="141"/>
    </row>
    <row r="12" spans="1:12" ht="8.25" customHeight="1">
      <c r="A12" s="14"/>
      <c r="B12" s="14"/>
      <c r="C12" s="69"/>
      <c r="D12" s="70"/>
      <c r="E12" s="70"/>
      <c r="F12" s="141"/>
      <c r="G12" s="141"/>
      <c r="H12" s="141"/>
      <c r="I12" s="141"/>
      <c r="J12" s="141"/>
      <c r="K12" s="141"/>
      <c r="L12" s="141"/>
    </row>
    <row r="13" spans="1:12" ht="20.7" customHeight="1">
      <c r="A13" s="6" t="s">
        <v>3</v>
      </c>
      <c r="C13" s="7"/>
      <c r="D13" s="2">
        <v>9</v>
      </c>
      <c r="E13" s="2"/>
      <c r="F13" s="143">
        <v>33440114</v>
      </c>
      <c r="G13" s="110"/>
      <c r="H13" s="143">
        <v>30598998</v>
      </c>
      <c r="I13" s="143"/>
      <c r="J13" s="143">
        <v>10481861</v>
      </c>
      <c r="K13" s="110"/>
      <c r="L13" s="143">
        <v>5822191</v>
      </c>
    </row>
    <row r="14" spans="1:12" ht="18" customHeight="1">
      <c r="A14" s="6" t="s">
        <v>124</v>
      </c>
      <c r="C14" s="7"/>
      <c r="D14" s="2">
        <v>10</v>
      </c>
      <c r="E14" s="2"/>
      <c r="F14" s="143">
        <v>85447635</v>
      </c>
      <c r="G14" s="110"/>
      <c r="H14" s="143">
        <v>74952696</v>
      </c>
      <c r="I14" s="143"/>
      <c r="J14" s="143">
        <v>8800625</v>
      </c>
      <c r="K14" s="110"/>
      <c r="L14" s="143">
        <v>8996744</v>
      </c>
    </row>
    <row r="15" spans="1:12" ht="20.7" customHeight="1">
      <c r="A15" s="6" t="s">
        <v>133</v>
      </c>
      <c r="C15" s="7"/>
      <c r="D15" s="2">
        <v>33.4</v>
      </c>
      <c r="E15" s="2"/>
      <c r="F15" s="143">
        <v>0</v>
      </c>
      <c r="G15" s="110"/>
      <c r="H15" s="143">
        <v>0</v>
      </c>
      <c r="I15" s="143"/>
      <c r="J15" s="143">
        <v>419205950</v>
      </c>
      <c r="K15" s="110"/>
      <c r="L15" s="143">
        <v>427205950</v>
      </c>
    </row>
    <row r="16" spans="1:12" ht="20.7" customHeight="1">
      <c r="A16" s="6" t="s">
        <v>91</v>
      </c>
      <c r="C16" s="7"/>
      <c r="D16" s="2">
        <v>12</v>
      </c>
      <c r="E16" s="2"/>
      <c r="F16" s="110">
        <v>14399818</v>
      </c>
      <c r="G16" s="110"/>
      <c r="H16" s="110">
        <v>12845988</v>
      </c>
      <c r="I16" s="110"/>
      <c r="J16" s="110">
        <v>3666137</v>
      </c>
      <c r="K16" s="110"/>
      <c r="L16" s="110">
        <v>2985838</v>
      </c>
    </row>
    <row r="17" spans="1:12" ht="20.25" customHeight="1">
      <c r="A17" s="3" t="s">
        <v>107</v>
      </c>
      <c r="B17" s="3"/>
      <c r="C17" s="4"/>
      <c r="D17" s="2"/>
      <c r="E17" s="2"/>
      <c r="F17" s="143">
        <v>38032805</v>
      </c>
      <c r="G17" s="110"/>
      <c r="H17" s="143">
        <v>28000018</v>
      </c>
      <c r="I17" s="143"/>
      <c r="J17" s="143">
        <v>3282013</v>
      </c>
      <c r="K17" s="110"/>
      <c r="L17" s="143">
        <v>1971137</v>
      </c>
    </row>
    <row r="18" spans="1:12" ht="20.7" customHeight="1">
      <c r="A18" s="6" t="s">
        <v>4</v>
      </c>
      <c r="C18" s="7"/>
      <c r="D18" s="2"/>
      <c r="E18" s="2"/>
      <c r="F18" s="114">
        <v>393255</v>
      </c>
      <c r="G18" s="110"/>
      <c r="H18" s="114">
        <v>518391</v>
      </c>
      <c r="I18" s="110"/>
      <c r="J18" s="114">
        <v>117296</v>
      </c>
      <c r="K18" s="110"/>
      <c r="L18" s="114">
        <v>129267</v>
      </c>
    </row>
    <row r="19" spans="1:12" ht="8.25" customHeight="1">
      <c r="A19" s="14"/>
      <c r="B19" s="14"/>
      <c r="C19" s="69"/>
      <c r="D19" s="70"/>
      <c r="E19" s="70"/>
      <c r="F19" s="144"/>
      <c r="G19" s="144"/>
      <c r="H19" s="144"/>
      <c r="I19" s="144"/>
      <c r="J19" s="144"/>
      <c r="K19" s="144"/>
      <c r="L19" s="144"/>
    </row>
    <row r="20" spans="1:12" ht="20.7" customHeight="1">
      <c r="A20" s="14" t="s">
        <v>5</v>
      </c>
      <c r="B20" s="14"/>
      <c r="C20" s="69"/>
      <c r="D20" s="2"/>
      <c r="E20" s="2"/>
      <c r="F20" s="113">
        <f>SUM(F13:F18)</f>
        <v>171713627</v>
      </c>
      <c r="G20" s="144"/>
      <c r="H20" s="113">
        <f>SUM(H13:H18)</f>
        <v>146916091</v>
      </c>
      <c r="I20" s="144"/>
      <c r="J20" s="113">
        <f>SUM(J13:J18)</f>
        <v>445553882</v>
      </c>
      <c r="K20" s="144"/>
      <c r="L20" s="113">
        <f>SUM(L13:L18)</f>
        <v>447111127</v>
      </c>
    </row>
    <row r="21" spans="1:12" ht="20.7" customHeight="1">
      <c r="C21" s="7"/>
      <c r="D21" s="7"/>
      <c r="E21" s="7"/>
      <c r="F21" s="145"/>
      <c r="G21" s="145"/>
      <c r="H21" s="145"/>
      <c r="I21" s="145"/>
      <c r="J21" s="145"/>
      <c r="K21" s="145"/>
      <c r="L21" s="145"/>
    </row>
    <row r="22" spans="1:12" ht="20.7" customHeight="1">
      <c r="A22" s="14" t="s">
        <v>6</v>
      </c>
      <c r="B22" s="14"/>
      <c r="C22" s="69"/>
      <c r="D22" s="70"/>
      <c r="E22" s="70"/>
      <c r="F22" s="144"/>
      <c r="G22" s="144"/>
      <c r="H22" s="144"/>
      <c r="I22" s="144"/>
      <c r="J22" s="144"/>
      <c r="K22" s="144"/>
      <c r="L22" s="144"/>
    </row>
    <row r="23" spans="1:12" ht="8.25" customHeight="1">
      <c r="A23" s="14"/>
      <c r="B23" s="14"/>
      <c r="C23" s="69"/>
      <c r="D23" s="70"/>
      <c r="E23" s="70"/>
      <c r="F23" s="144"/>
      <c r="G23" s="144"/>
      <c r="H23" s="144"/>
      <c r="I23" s="144"/>
      <c r="J23" s="144"/>
      <c r="K23" s="144"/>
      <c r="L23" s="144"/>
    </row>
    <row r="24" spans="1:12" ht="20.7" customHeight="1">
      <c r="A24" s="6" t="s">
        <v>77</v>
      </c>
      <c r="C24" s="7"/>
      <c r="D24" s="2">
        <v>13</v>
      </c>
      <c r="E24" s="2"/>
      <c r="F24" s="110">
        <v>0</v>
      </c>
      <c r="G24" s="110"/>
      <c r="H24" s="110">
        <v>0</v>
      </c>
      <c r="I24" s="110"/>
      <c r="J24" s="143">
        <v>955500000</v>
      </c>
      <c r="K24" s="110"/>
      <c r="L24" s="143">
        <v>955500000</v>
      </c>
    </row>
    <row r="25" spans="1:12" ht="20.7" customHeight="1">
      <c r="A25" s="6" t="s">
        <v>131</v>
      </c>
      <c r="C25" s="7"/>
      <c r="D25" s="2">
        <v>14</v>
      </c>
      <c r="E25" s="2"/>
      <c r="F25" s="110">
        <v>0</v>
      </c>
      <c r="G25" s="110"/>
      <c r="H25" s="110">
        <v>0</v>
      </c>
      <c r="I25" s="110"/>
      <c r="J25" s="143">
        <v>0</v>
      </c>
      <c r="K25" s="110"/>
      <c r="L25" s="143">
        <v>0</v>
      </c>
    </row>
    <row r="26" spans="1:12" ht="20.7" customHeight="1">
      <c r="A26" s="6" t="s">
        <v>132</v>
      </c>
      <c r="C26" s="7"/>
      <c r="D26" s="2">
        <v>15</v>
      </c>
      <c r="E26" s="2"/>
      <c r="F26" s="110">
        <v>0</v>
      </c>
      <c r="G26" s="110"/>
      <c r="H26" s="110">
        <v>0</v>
      </c>
      <c r="I26" s="110"/>
      <c r="J26" s="143">
        <v>0</v>
      </c>
      <c r="K26" s="110"/>
      <c r="L26" s="143">
        <v>0</v>
      </c>
    </row>
    <row r="27" spans="1:12" ht="20.7" customHeight="1">
      <c r="A27" s="6" t="s">
        <v>78</v>
      </c>
      <c r="C27" s="7"/>
      <c r="D27" s="2">
        <v>16</v>
      </c>
      <c r="E27" s="2"/>
      <c r="F27" s="112">
        <v>1132123650</v>
      </c>
      <c r="G27" s="110"/>
      <c r="H27" s="112">
        <v>1160803446</v>
      </c>
      <c r="I27" s="110"/>
      <c r="J27" s="110">
        <v>11370112</v>
      </c>
      <c r="K27" s="110"/>
      <c r="L27" s="110">
        <v>14130411</v>
      </c>
    </row>
    <row r="28" spans="1:12" ht="20.7" customHeight="1">
      <c r="A28" s="6" t="s">
        <v>53</v>
      </c>
      <c r="C28" s="7"/>
      <c r="D28" s="2">
        <v>17</v>
      </c>
      <c r="E28" s="2"/>
      <c r="F28" s="110">
        <v>194778518</v>
      </c>
      <c r="G28" s="112"/>
      <c r="H28" s="110">
        <v>178938806</v>
      </c>
      <c r="I28" s="112"/>
      <c r="J28" s="110">
        <v>0</v>
      </c>
      <c r="K28" s="110"/>
      <c r="L28" s="110">
        <v>0</v>
      </c>
    </row>
    <row r="29" spans="1:12" ht="20.7" customHeight="1">
      <c r="A29" s="6" t="s">
        <v>134</v>
      </c>
      <c r="C29" s="7"/>
      <c r="D29" s="2">
        <v>18</v>
      </c>
      <c r="E29" s="2"/>
      <c r="F29" s="110">
        <v>8457378</v>
      </c>
      <c r="G29" s="112"/>
      <c r="H29" s="110">
        <v>13285686</v>
      </c>
      <c r="I29" s="112"/>
      <c r="J29" s="110">
        <v>5789438</v>
      </c>
      <c r="K29" s="110"/>
      <c r="L29" s="110">
        <v>6305847</v>
      </c>
    </row>
    <row r="30" spans="1:12" ht="20.7" customHeight="1">
      <c r="A30" s="6" t="s">
        <v>62</v>
      </c>
      <c r="C30" s="7"/>
      <c r="D30" s="2">
        <v>19</v>
      </c>
      <c r="E30" s="2"/>
      <c r="F30" s="112">
        <v>4113656</v>
      </c>
      <c r="G30" s="112"/>
      <c r="H30" s="112">
        <v>3802145</v>
      </c>
      <c r="I30" s="112"/>
      <c r="J30" s="112">
        <v>574601</v>
      </c>
      <c r="K30" s="112"/>
      <c r="L30" s="112">
        <v>547516</v>
      </c>
    </row>
    <row r="31" spans="1:12" ht="20.7" customHeight="1">
      <c r="A31" s="6" t="s">
        <v>92</v>
      </c>
      <c r="C31" s="7"/>
      <c r="D31" s="2">
        <v>20</v>
      </c>
      <c r="E31" s="2"/>
      <c r="F31" s="110">
        <v>27014302</v>
      </c>
      <c r="G31" s="110"/>
      <c r="H31" s="110">
        <v>32361661</v>
      </c>
      <c r="I31" s="110"/>
      <c r="J31" s="112">
        <v>1344329</v>
      </c>
      <c r="K31" s="110"/>
      <c r="L31" s="112">
        <v>1174353</v>
      </c>
    </row>
    <row r="32" spans="1:12" ht="20.7" customHeight="1">
      <c r="A32" s="6" t="s">
        <v>7</v>
      </c>
      <c r="C32" s="7"/>
      <c r="E32" s="2"/>
      <c r="F32" s="114">
        <v>1388154</v>
      </c>
      <c r="G32" s="110"/>
      <c r="H32" s="114">
        <v>1311425</v>
      </c>
      <c r="I32" s="110"/>
      <c r="J32" s="114">
        <v>322149</v>
      </c>
      <c r="K32" s="110"/>
      <c r="L32" s="114">
        <v>245420</v>
      </c>
    </row>
    <row r="33" spans="1:12" ht="8.25" customHeight="1">
      <c r="A33" s="14"/>
      <c r="B33" s="14"/>
      <c r="C33" s="69"/>
      <c r="D33" s="70"/>
      <c r="E33" s="70"/>
      <c r="F33" s="144"/>
      <c r="G33" s="144"/>
      <c r="H33" s="144"/>
      <c r="I33" s="144"/>
      <c r="J33" s="144"/>
      <c r="K33" s="144"/>
      <c r="L33" s="144"/>
    </row>
    <row r="34" spans="1:12" ht="20.7" customHeight="1">
      <c r="A34" s="14" t="s">
        <v>8</v>
      </c>
      <c r="B34" s="14"/>
      <c r="C34" s="69"/>
      <c r="D34" s="2"/>
      <c r="E34" s="2"/>
      <c r="F34" s="113">
        <f>SUM(F24:F32)</f>
        <v>1367875658</v>
      </c>
      <c r="G34" s="111"/>
      <c r="H34" s="113">
        <f>SUM(H24:H32)</f>
        <v>1390503169</v>
      </c>
      <c r="I34" s="111"/>
      <c r="J34" s="113">
        <f>SUM(J24:J32)</f>
        <v>974900629</v>
      </c>
      <c r="K34" s="111"/>
      <c r="L34" s="113">
        <f>SUM(L24:L32)</f>
        <v>977903547</v>
      </c>
    </row>
    <row r="35" spans="1:12" ht="8.25" customHeight="1">
      <c r="A35" s="14"/>
      <c r="B35" s="14"/>
      <c r="C35" s="69"/>
      <c r="D35" s="70"/>
      <c r="E35" s="70"/>
      <c r="F35" s="111"/>
      <c r="G35" s="111"/>
      <c r="H35" s="111"/>
      <c r="I35" s="111"/>
      <c r="J35" s="111"/>
      <c r="K35" s="111"/>
      <c r="L35" s="111"/>
    </row>
    <row r="36" spans="1:12" ht="20.7" customHeight="1" thickBot="1">
      <c r="A36" s="14" t="s">
        <v>9</v>
      </c>
      <c r="B36" s="14"/>
      <c r="C36" s="69"/>
      <c r="D36" s="70"/>
      <c r="E36" s="70"/>
      <c r="F36" s="146">
        <f>SUM(F20+F34)</f>
        <v>1539589285</v>
      </c>
      <c r="G36" s="144"/>
      <c r="H36" s="146">
        <f>SUM(H20+H34)</f>
        <v>1537419260</v>
      </c>
      <c r="I36" s="144"/>
      <c r="J36" s="146">
        <f>SUM(J20+J34)</f>
        <v>1420454511</v>
      </c>
      <c r="K36" s="144"/>
      <c r="L36" s="146">
        <f>SUM(L20+L34)</f>
        <v>1425014674</v>
      </c>
    </row>
    <row r="37" spans="1:12" ht="17.25" customHeight="1" thickTop="1">
      <c r="A37" s="14"/>
      <c r="B37" s="14"/>
      <c r="C37" s="69"/>
      <c r="D37" s="70"/>
      <c r="E37" s="70"/>
      <c r="F37" s="111"/>
      <c r="G37" s="144"/>
      <c r="H37" s="111"/>
      <c r="I37" s="144"/>
      <c r="J37" s="111"/>
      <c r="K37" s="144"/>
      <c r="L37" s="111"/>
    </row>
    <row r="38" spans="1:12" ht="20.100000000000001" customHeight="1">
      <c r="A38" s="14"/>
      <c r="B38" s="14"/>
      <c r="C38" s="69"/>
      <c r="D38" s="70"/>
      <c r="E38" s="70"/>
      <c r="F38" s="111"/>
      <c r="G38" s="144"/>
      <c r="H38" s="111"/>
      <c r="I38" s="144"/>
      <c r="J38" s="111"/>
      <c r="K38" s="144"/>
      <c r="L38" s="111"/>
    </row>
    <row r="39" spans="1:12" ht="20.100000000000001" customHeight="1">
      <c r="A39" s="14"/>
      <c r="B39" s="14"/>
      <c r="C39" s="163"/>
      <c r="D39" s="70"/>
      <c r="E39" s="70"/>
      <c r="F39" s="111"/>
      <c r="G39" s="144"/>
      <c r="H39" s="111"/>
      <c r="I39" s="144"/>
      <c r="J39" s="111"/>
      <c r="K39" s="144"/>
      <c r="L39" s="111"/>
    </row>
    <row r="40" spans="1:12" ht="20.100000000000001" customHeight="1">
      <c r="A40" s="14"/>
      <c r="B40" s="14"/>
      <c r="C40" s="163"/>
      <c r="D40" s="70"/>
      <c r="E40" s="70"/>
      <c r="F40" s="111"/>
      <c r="G40" s="144"/>
      <c r="H40" s="111"/>
      <c r="I40" s="144"/>
      <c r="J40" s="111"/>
      <c r="K40" s="144"/>
      <c r="L40" s="111"/>
    </row>
    <row r="41" spans="1:12" ht="18.75" customHeight="1">
      <c r="A41" s="14"/>
      <c r="B41" s="14"/>
      <c r="C41" s="164"/>
      <c r="D41" s="70"/>
      <c r="E41" s="70"/>
      <c r="F41" s="111"/>
      <c r="G41" s="144"/>
      <c r="H41" s="111"/>
      <c r="I41" s="144"/>
      <c r="J41" s="111"/>
      <c r="K41" s="144"/>
      <c r="L41" s="111"/>
    </row>
    <row r="42" spans="1:12" ht="20.7" customHeight="1">
      <c r="A42" s="14"/>
      <c r="B42" s="14"/>
      <c r="C42" s="69"/>
      <c r="D42" s="70"/>
      <c r="E42" s="70"/>
      <c r="F42" s="147"/>
      <c r="G42" s="141"/>
      <c r="H42" s="147"/>
      <c r="I42" s="141"/>
      <c r="J42" s="147"/>
      <c r="K42" s="141"/>
      <c r="L42" s="147"/>
    </row>
    <row r="43" spans="1:12" ht="20.7" customHeight="1">
      <c r="A43" s="173" t="s">
        <v>11</v>
      </c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</row>
    <row r="44" spans="1:12" ht="19.5" customHeight="1">
      <c r="A44" s="170"/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</row>
    <row r="45" spans="1:12" ht="3" customHeight="1">
      <c r="A45" s="170"/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</row>
    <row r="46" spans="1:12" ht="21.9" customHeight="1">
      <c r="A46" s="18" t="s">
        <v>160</v>
      </c>
      <c r="B46" s="18"/>
      <c r="C46" s="18"/>
      <c r="D46" s="18"/>
      <c r="E46" s="18"/>
      <c r="F46" s="20"/>
      <c r="G46" s="20"/>
      <c r="H46" s="20"/>
      <c r="I46" s="20"/>
      <c r="J46" s="20"/>
      <c r="K46" s="20"/>
      <c r="L46" s="20"/>
    </row>
    <row r="47" spans="1:12" ht="20.7" customHeight="1">
      <c r="A47" s="14" t="s">
        <v>58</v>
      </c>
      <c r="B47" s="14"/>
      <c r="C47" s="14"/>
    </row>
    <row r="48" spans="1:12" ht="20.7" customHeight="1">
      <c r="A48" s="14" t="s">
        <v>114</v>
      </c>
      <c r="B48" s="14"/>
      <c r="C48" s="14"/>
    </row>
    <row r="49" spans="1:12" ht="20.7" customHeight="1">
      <c r="A49" s="17" t="str">
        <f>+A3</f>
        <v>ณ วันที่ 31 ธันวาคม พ.ศ. 2566</v>
      </c>
      <c r="B49" s="17"/>
      <c r="C49" s="17"/>
      <c r="D49" s="18"/>
      <c r="E49" s="18"/>
      <c r="F49" s="20"/>
      <c r="G49" s="20"/>
      <c r="H49" s="20"/>
      <c r="I49" s="20"/>
      <c r="J49" s="20"/>
      <c r="K49" s="20"/>
      <c r="L49" s="20"/>
    </row>
    <row r="51" spans="1:12" ht="20.7" customHeight="1">
      <c r="A51" s="14"/>
      <c r="B51" s="14"/>
      <c r="C51" s="69"/>
      <c r="D51" s="70"/>
      <c r="E51" s="70"/>
      <c r="F51" s="174" t="s">
        <v>72</v>
      </c>
      <c r="G51" s="174"/>
      <c r="H51" s="174"/>
      <c r="I51" s="140"/>
      <c r="J51" s="174" t="s">
        <v>83</v>
      </c>
      <c r="K51" s="174"/>
      <c r="L51" s="174"/>
    </row>
    <row r="52" spans="1:12" ht="20.7" customHeight="1">
      <c r="A52" s="14"/>
      <c r="B52" s="14"/>
      <c r="C52" s="71"/>
      <c r="E52" s="71"/>
      <c r="F52" s="72" t="s">
        <v>156</v>
      </c>
      <c r="G52" s="72"/>
      <c r="H52" s="72" t="s">
        <v>146</v>
      </c>
      <c r="I52" s="72"/>
      <c r="J52" s="72" t="s">
        <v>156</v>
      </c>
      <c r="K52" s="72"/>
      <c r="L52" s="72" t="s">
        <v>146</v>
      </c>
    </row>
    <row r="53" spans="1:12" ht="20.7" customHeight="1">
      <c r="A53" s="14"/>
      <c r="B53" s="14"/>
      <c r="C53" s="71"/>
      <c r="D53" s="87" t="s">
        <v>0</v>
      </c>
      <c r="E53" s="71"/>
      <c r="F53" s="139" t="s">
        <v>55</v>
      </c>
      <c r="G53" s="72"/>
      <c r="H53" s="139" t="s">
        <v>55</v>
      </c>
      <c r="I53" s="72"/>
      <c r="J53" s="139" t="s">
        <v>55</v>
      </c>
      <c r="K53" s="72"/>
      <c r="L53" s="139" t="s">
        <v>55</v>
      </c>
    </row>
    <row r="54" spans="1:12" ht="8.25" customHeight="1">
      <c r="A54" s="14"/>
      <c r="B54" s="14"/>
      <c r="C54" s="71"/>
      <c r="D54" s="70"/>
      <c r="E54" s="71"/>
      <c r="F54" s="72"/>
      <c r="G54" s="72"/>
      <c r="H54" s="72"/>
      <c r="I54" s="72"/>
      <c r="J54" s="72"/>
      <c r="K54" s="72"/>
      <c r="L54" s="72"/>
    </row>
    <row r="55" spans="1:12" ht="20.7" customHeight="1">
      <c r="A55" s="14" t="s">
        <v>84</v>
      </c>
      <c r="B55" s="14"/>
      <c r="C55" s="69"/>
      <c r="F55" s="73"/>
      <c r="G55" s="73"/>
      <c r="H55" s="73"/>
      <c r="I55" s="73"/>
      <c r="J55" s="73"/>
      <c r="K55" s="73"/>
      <c r="L55" s="73"/>
    </row>
    <row r="56" spans="1:12" ht="8.25" customHeight="1">
      <c r="C56" s="7"/>
      <c r="F56" s="73"/>
      <c r="G56" s="73"/>
      <c r="H56" s="73"/>
      <c r="I56" s="73"/>
      <c r="J56" s="73"/>
      <c r="K56" s="73"/>
      <c r="L56" s="73"/>
    </row>
    <row r="57" spans="1:12" ht="20.7" customHeight="1">
      <c r="A57" s="14" t="s">
        <v>12</v>
      </c>
      <c r="B57" s="14"/>
      <c r="C57" s="69"/>
      <c r="F57" s="73"/>
      <c r="G57" s="73"/>
      <c r="H57" s="73"/>
      <c r="I57" s="73"/>
      <c r="J57" s="73"/>
      <c r="K57" s="73"/>
      <c r="L57" s="73"/>
    </row>
    <row r="58" spans="1:12" ht="8.25" customHeight="1">
      <c r="C58" s="7"/>
      <c r="F58" s="73"/>
      <c r="G58" s="73"/>
      <c r="H58" s="73"/>
      <c r="I58" s="73"/>
      <c r="J58" s="73"/>
      <c r="K58" s="73"/>
      <c r="L58" s="73"/>
    </row>
    <row r="59" spans="1:12" ht="20.7" customHeight="1">
      <c r="A59" s="6" t="s">
        <v>120</v>
      </c>
      <c r="C59" s="7"/>
      <c r="D59" s="5" t="s">
        <v>174</v>
      </c>
      <c r="E59" s="8"/>
      <c r="F59" s="9">
        <v>6000000</v>
      </c>
      <c r="G59" s="9"/>
      <c r="H59" s="9">
        <v>9000000</v>
      </c>
      <c r="I59" s="9"/>
      <c r="J59" s="9">
        <v>6000000</v>
      </c>
      <c r="K59" s="9"/>
      <c r="L59" s="9">
        <v>9000000</v>
      </c>
    </row>
    <row r="60" spans="1:12" ht="20.7" customHeight="1">
      <c r="A60" s="6" t="s">
        <v>13</v>
      </c>
      <c r="C60" s="7"/>
      <c r="D60" s="5">
        <v>21</v>
      </c>
      <c r="E60" s="8"/>
      <c r="F60" s="9">
        <v>45689678</v>
      </c>
      <c r="G60" s="9"/>
      <c r="H60" s="9">
        <v>44521106</v>
      </c>
      <c r="I60" s="9"/>
      <c r="J60" s="9">
        <v>5416248</v>
      </c>
      <c r="K60" s="9"/>
      <c r="L60" s="9">
        <v>7572955</v>
      </c>
    </row>
    <row r="61" spans="1:12" ht="20.7" customHeight="1">
      <c r="A61" s="6" t="s">
        <v>162</v>
      </c>
      <c r="C61" s="7"/>
      <c r="D61" s="5"/>
      <c r="E61" s="8"/>
      <c r="F61" s="148"/>
      <c r="G61" s="148"/>
      <c r="H61" s="148"/>
      <c r="I61" s="148"/>
      <c r="J61" s="148"/>
      <c r="K61" s="148"/>
      <c r="L61" s="148"/>
    </row>
    <row r="62" spans="1:12" ht="20.7" customHeight="1">
      <c r="B62" s="6" t="s">
        <v>126</v>
      </c>
      <c r="C62" s="149"/>
      <c r="D62" s="5" t="s">
        <v>175</v>
      </c>
      <c r="E62" s="8"/>
      <c r="F62" s="9">
        <v>43908000</v>
      </c>
      <c r="G62" s="9"/>
      <c r="H62" s="9">
        <v>0</v>
      </c>
      <c r="I62" s="9"/>
      <c r="J62" s="9">
        <v>0</v>
      </c>
      <c r="K62" s="9"/>
      <c r="L62" s="9">
        <v>0</v>
      </c>
    </row>
    <row r="63" spans="1:12" ht="20.7" customHeight="1">
      <c r="A63" s="6" t="s">
        <v>89</v>
      </c>
      <c r="C63" s="7"/>
      <c r="D63" s="5"/>
      <c r="E63" s="8"/>
      <c r="F63" s="148"/>
      <c r="G63" s="148"/>
      <c r="H63" s="148"/>
      <c r="I63" s="148"/>
      <c r="J63" s="148"/>
      <c r="K63" s="148"/>
      <c r="L63" s="148"/>
    </row>
    <row r="64" spans="1:12" ht="20.7" customHeight="1">
      <c r="B64" s="6" t="s">
        <v>126</v>
      </c>
      <c r="C64" s="149"/>
      <c r="D64" s="5" t="s">
        <v>176</v>
      </c>
      <c r="E64" s="8"/>
      <c r="F64" s="9">
        <v>0</v>
      </c>
      <c r="G64" s="9"/>
      <c r="H64" s="9">
        <v>39964006</v>
      </c>
      <c r="I64" s="9"/>
      <c r="J64" s="9">
        <v>0</v>
      </c>
      <c r="K64" s="9"/>
      <c r="L64" s="9">
        <v>0</v>
      </c>
    </row>
    <row r="65" spans="1:12" ht="20.7" customHeight="1">
      <c r="A65" s="6" t="s">
        <v>125</v>
      </c>
      <c r="C65" s="7"/>
      <c r="D65" s="5"/>
      <c r="E65" s="8"/>
      <c r="F65" s="148"/>
      <c r="G65" s="148"/>
      <c r="H65" s="148"/>
      <c r="I65" s="148"/>
      <c r="J65" s="148"/>
      <c r="K65" s="148"/>
      <c r="L65" s="148"/>
    </row>
    <row r="66" spans="1:12" ht="20.7" customHeight="1">
      <c r="B66" s="6" t="s">
        <v>126</v>
      </c>
      <c r="C66" s="7"/>
      <c r="D66" s="5" t="s">
        <v>177</v>
      </c>
      <c r="E66" s="8"/>
      <c r="F66" s="148">
        <v>3173749</v>
      </c>
      <c r="G66" s="9"/>
      <c r="H66" s="148">
        <v>3306027</v>
      </c>
      <c r="I66" s="9"/>
      <c r="J66" s="9">
        <v>373255</v>
      </c>
      <c r="K66" s="9"/>
      <c r="L66" s="9">
        <v>355561</v>
      </c>
    </row>
    <row r="67" spans="1:12" ht="20.7" customHeight="1">
      <c r="A67" s="6" t="s">
        <v>14</v>
      </c>
      <c r="C67" s="7"/>
      <c r="D67" s="8">
        <v>22</v>
      </c>
      <c r="E67" s="86"/>
      <c r="F67" s="85">
        <v>9240480</v>
      </c>
      <c r="G67" s="150"/>
      <c r="H67" s="85">
        <v>9068788</v>
      </c>
      <c r="I67" s="150"/>
      <c r="J67" s="85">
        <v>818235</v>
      </c>
      <c r="K67" s="150"/>
      <c r="L67" s="85">
        <v>380506</v>
      </c>
    </row>
    <row r="68" spans="1:12" ht="8.25" customHeight="1">
      <c r="C68" s="7"/>
      <c r="F68" s="73"/>
      <c r="G68" s="73"/>
      <c r="H68" s="73"/>
      <c r="I68" s="73"/>
      <c r="J68" s="73"/>
      <c r="K68" s="73"/>
      <c r="L68" s="73"/>
    </row>
    <row r="69" spans="1:12" ht="20.7" customHeight="1">
      <c r="A69" s="14" t="s">
        <v>15</v>
      </c>
      <c r="B69" s="14"/>
      <c r="C69" s="69"/>
      <c r="F69" s="151">
        <f>SUM(F59:F67)</f>
        <v>108011907</v>
      </c>
      <c r="G69" s="147"/>
      <c r="H69" s="151">
        <f>SUM(H59:H67)</f>
        <v>105859927</v>
      </c>
      <c r="I69" s="147"/>
      <c r="J69" s="151">
        <f>SUM(J59:J67)</f>
        <v>12607738</v>
      </c>
      <c r="K69" s="147"/>
      <c r="L69" s="151">
        <f>SUM(L59:L67)</f>
        <v>17309022</v>
      </c>
    </row>
    <row r="70" spans="1:12" ht="20.7" customHeight="1">
      <c r="C70" s="7"/>
      <c r="F70" s="73"/>
      <c r="G70" s="73"/>
      <c r="H70" s="73"/>
      <c r="I70" s="73"/>
      <c r="J70" s="73"/>
      <c r="K70" s="73"/>
      <c r="L70" s="73"/>
    </row>
    <row r="71" spans="1:12" ht="20.7" customHeight="1">
      <c r="A71" s="14" t="s">
        <v>16</v>
      </c>
      <c r="B71" s="14"/>
      <c r="C71" s="69"/>
      <c r="F71" s="73"/>
      <c r="G71" s="73"/>
      <c r="H71" s="73"/>
      <c r="I71" s="73"/>
      <c r="J71" s="73"/>
      <c r="K71" s="73"/>
      <c r="L71" s="73"/>
    </row>
    <row r="72" spans="1:12" ht="8.25" customHeight="1">
      <c r="C72" s="7"/>
      <c r="F72" s="73"/>
      <c r="G72" s="73"/>
      <c r="H72" s="73"/>
      <c r="I72" s="73"/>
      <c r="J72" s="73"/>
      <c r="K72" s="73"/>
      <c r="L72" s="73"/>
    </row>
    <row r="73" spans="1:12" ht="20.7" customHeight="1">
      <c r="A73" s="6" t="s">
        <v>161</v>
      </c>
      <c r="C73" s="7"/>
      <c r="D73" s="5" t="s">
        <v>175</v>
      </c>
      <c r="E73" s="8"/>
      <c r="F73" s="9">
        <v>126092000</v>
      </c>
      <c r="G73" s="9"/>
      <c r="H73" s="9">
        <v>0</v>
      </c>
      <c r="I73" s="9"/>
      <c r="J73" s="9">
        <v>0</v>
      </c>
      <c r="K73" s="9"/>
      <c r="L73" s="9">
        <v>0</v>
      </c>
    </row>
    <row r="74" spans="1:12" ht="20.7" customHeight="1">
      <c r="A74" s="6" t="s">
        <v>93</v>
      </c>
      <c r="C74" s="7"/>
      <c r="D74" s="5" t="s">
        <v>176</v>
      </c>
      <c r="E74" s="8"/>
      <c r="F74" s="9">
        <v>0</v>
      </c>
      <c r="G74" s="9"/>
      <c r="H74" s="9">
        <v>145824926</v>
      </c>
      <c r="I74" s="9"/>
      <c r="J74" s="9">
        <v>0</v>
      </c>
      <c r="K74" s="9"/>
      <c r="L74" s="9">
        <v>0</v>
      </c>
    </row>
    <row r="75" spans="1:12" ht="20.7" customHeight="1">
      <c r="A75" s="109" t="s">
        <v>127</v>
      </c>
      <c r="B75" s="109"/>
      <c r="C75" s="109"/>
      <c r="D75" s="5" t="s">
        <v>177</v>
      </c>
      <c r="E75" s="86"/>
      <c r="F75" s="9">
        <v>6907853</v>
      </c>
      <c r="G75" s="9"/>
      <c r="H75" s="9">
        <v>10081602</v>
      </c>
      <c r="I75" s="9"/>
      <c r="J75" s="9">
        <v>6907853</v>
      </c>
      <c r="K75" s="9"/>
      <c r="L75" s="9">
        <v>7281107</v>
      </c>
    </row>
    <row r="76" spans="1:12" ht="20.7" customHeight="1">
      <c r="A76" s="6" t="s">
        <v>17</v>
      </c>
      <c r="C76" s="7"/>
      <c r="D76" s="8">
        <v>24</v>
      </c>
      <c r="E76" s="8"/>
      <c r="F76" s="85">
        <v>22780074</v>
      </c>
      <c r="G76" s="150"/>
      <c r="H76" s="85">
        <v>18806782</v>
      </c>
      <c r="I76" s="150"/>
      <c r="J76" s="85">
        <v>6160169</v>
      </c>
      <c r="L76" s="85">
        <v>5424069</v>
      </c>
    </row>
    <row r="77" spans="1:12" ht="8.25" customHeight="1">
      <c r="C77" s="7"/>
      <c r="F77" s="73"/>
      <c r="G77" s="73"/>
      <c r="H77" s="73"/>
      <c r="I77" s="73"/>
      <c r="J77" s="73"/>
      <c r="K77" s="73"/>
      <c r="L77" s="73"/>
    </row>
    <row r="78" spans="1:12" ht="20.7" customHeight="1">
      <c r="A78" s="14" t="s">
        <v>18</v>
      </c>
      <c r="B78" s="14"/>
      <c r="C78" s="69"/>
      <c r="F78" s="151">
        <f>SUM(F73:F77)</f>
        <v>155779927</v>
      </c>
      <c r="G78" s="141"/>
      <c r="H78" s="151">
        <f>SUM(H73:H77)</f>
        <v>174713310</v>
      </c>
      <c r="I78" s="141"/>
      <c r="J78" s="151">
        <f>SUM(J73:J77)</f>
        <v>13068022</v>
      </c>
      <c r="K78" s="141"/>
      <c r="L78" s="151">
        <f>SUM(L73:L77)</f>
        <v>12705176</v>
      </c>
    </row>
    <row r="79" spans="1:12" ht="8.25" customHeight="1">
      <c r="C79" s="7"/>
      <c r="F79" s="73"/>
      <c r="G79" s="73"/>
      <c r="H79" s="73"/>
      <c r="I79" s="73"/>
      <c r="J79" s="73"/>
      <c r="K79" s="73"/>
      <c r="L79" s="73"/>
    </row>
    <row r="80" spans="1:12" ht="20.7" customHeight="1">
      <c r="A80" s="14" t="s">
        <v>19</v>
      </c>
      <c r="B80" s="14"/>
      <c r="C80" s="69"/>
      <c r="F80" s="151">
        <f>SUM(F69+F78)</f>
        <v>263791834</v>
      </c>
      <c r="G80" s="73"/>
      <c r="H80" s="151">
        <f>SUM(H69+H78)</f>
        <v>280573237</v>
      </c>
      <c r="I80" s="73"/>
      <c r="J80" s="151">
        <f>SUM(J69+J78)</f>
        <v>25675760</v>
      </c>
      <c r="K80" s="73"/>
      <c r="L80" s="151">
        <f>SUM(L69+L78)</f>
        <v>30014198</v>
      </c>
    </row>
    <row r="81" spans="1:12" ht="20.7" customHeight="1">
      <c r="A81" s="14"/>
      <c r="B81" s="14"/>
      <c r="C81" s="69"/>
      <c r="F81" s="147"/>
      <c r="G81" s="73"/>
      <c r="H81" s="147"/>
      <c r="I81" s="73"/>
      <c r="J81" s="147"/>
      <c r="K81" s="73"/>
      <c r="L81" s="147"/>
    </row>
    <row r="82" spans="1:12" ht="20.7" customHeight="1">
      <c r="A82" s="14"/>
      <c r="B82" s="14"/>
      <c r="C82" s="69"/>
      <c r="F82" s="147"/>
      <c r="G82" s="73"/>
      <c r="H82" s="147"/>
      <c r="I82" s="73"/>
      <c r="J82" s="147"/>
      <c r="K82" s="73"/>
      <c r="L82" s="147"/>
    </row>
    <row r="83" spans="1:12" ht="20.7" customHeight="1">
      <c r="A83" s="14"/>
      <c r="B83" s="14"/>
      <c r="C83" s="69"/>
      <c r="F83" s="147"/>
      <c r="G83" s="73"/>
      <c r="H83" s="147"/>
      <c r="I83" s="73"/>
      <c r="J83" s="147"/>
      <c r="K83" s="73"/>
      <c r="L83" s="147"/>
    </row>
    <row r="84" spans="1:12" ht="20.7" customHeight="1">
      <c r="F84" s="73"/>
      <c r="G84" s="73"/>
      <c r="H84" s="73"/>
      <c r="I84" s="73"/>
      <c r="J84" s="73"/>
      <c r="K84" s="73"/>
      <c r="L84" s="73"/>
    </row>
    <row r="85" spans="1:12" ht="19.5" customHeight="1">
      <c r="F85" s="73"/>
      <c r="G85" s="73"/>
      <c r="H85" s="73"/>
      <c r="I85" s="73"/>
      <c r="J85" s="73"/>
      <c r="K85" s="73"/>
      <c r="L85" s="73"/>
    </row>
    <row r="86" spans="1:12" ht="18.75" customHeight="1">
      <c r="F86" s="73"/>
      <c r="G86" s="73"/>
      <c r="H86" s="73"/>
      <c r="I86" s="73"/>
      <c r="J86" s="73"/>
      <c r="K86" s="73"/>
      <c r="L86" s="73"/>
    </row>
    <row r="87" spans="1:12" ht="16.5" customHeight="1">
      <c r="F87" s="73"/>
      <c r="G87" s="73"/>
      <c r="H87" s="73"/>
      <c r="I87" s="73"/>
      <c r="J87" s="73"/>
      <c r="K87" s="73"/>
      <c r="L87" s="73"/>
    </row>
    <row r="88" spans="1:12" ht="19.5" customHeight="1">
      <c r="F88" s="73"/>
      <c r="G88" s="73"/>
      <c r="H88" s="73"/>
      <c r="I88" s="73"/>
      <c r="J88" s="73"/>
      <c r="K88" s="73"/>
      <c r="L88" s="73"/>
    </row>
    <row r="89" spans="1:12" ht="20.7" customHeight="1">
      <c r="A89" s="173" t="s">
        <v>11</v>
      </c>
      <c r="B89" s="173"/>
      <c r="C89" s="173"/>
      <c r="D89" s="173"/>
      <c r="E89" s="173"/>
      <c r="F89" s="173"/>
      <c r="G89" s="173"/>
      <c r="H89" s="173"/>
      <c r="I89" s="173"/>
      <c r="J89" s="173"/>
      <c r="K89" s="173"/>
      <c r="L89" s="173"/>
    </row>
    <row r="90" spans="1:12" ht="21" customHeight="1">
      <c r="A90" s="170"/>
      <c r="B90" s="170"/>
      <c r="C90" s="170"/>
      <c r="D90" s="170"/>
      <c r="E90" s="170"/>
      <c r="F90" s="170"/>
      <c r="G90" s="170"/>
      <c r="H90" s="170"/>
      <c r="I90" s="170"/>
      <c r="J90" s="170"/>
      <c r="K90" s="170"/>
      <c r="L90" s="170"/>
    </row>
    <row r="91" spans="1:12" ht="21.9" customHeight="1">
      <c r="A91" s="18" t="str">
        <f>+A46</f>
        <v>หมายเหตุประกอบงบการเงินรวมและงบการเงินเฉพาะกิจการเป็นส่วนหนึ่งของงบการเงินนี้</v>
      </c>
      <c r="B91" s="18"/>
      <c r="C91" s="18"/>
      <c r="D91" s="18"/>
      <c r="E91" s="18"/>
      <c r="F91" s="20"/>
      <c r="G91" s="20"/>
      <c r="H91" s="20"/>
      <c r="I91" s="20"/>
      <c r="J91" s="20"/>
      <c r="K91" s="20"/>
      <c r="L91" s="20"/>
    </row>
    <row r="92" spans="1:12" ht="20.7" customHeight="1">
      <c r="A92" s="14" t="s">
        <v>58</v>
      </c>
      <c r="B92" s="14"/>
      <c r="C92" s="14"/>
    </row>
    <row r="93" spans="1:12" ht="20.7" customHeight="1">
      <c r="A93" s="14" t="s">
        <v>115</v>
      </c>
      <c r="B93" s="14"/>
      <c r="C93" s="14"/>
    </row>
    <row r="94" spans="1:12" ht="20.7" customHeight="1">
      <c r="A94" s="17" t="str">
        <f>+A49</f>
        <v>ณ วันที่ 31 ธันวาคม พ.ศ. 2566</v>
      </c>
      <c r="B94" s="17"/>
      <c r="C94" s="17"/>
      <c r="D94" s="18"/>
      <c r="E94" s="18"/>
      <c r="F94" s="20"/>
      <c r="G94" s="20"/>
      <c r="H94" s="20"/>
      <c r="I94" s="20"/>
      <c r="J94" s="20"/>
      <c r="K94" s="20"/>
      <c r="L94" s="20"/>
    </row>
    <row r="96" spans="1:12" ht="20.7" customHeight="1">
      <c r="A96" s="14"/>
      <c r="B96" s="14"/>
      <c r="C96" s="69"/>
      <c r="D96" s="70"/>
      <c r="E96" s="70"/>
      <c r="F96" s="174" t="s">
        <v>72</v>
      </c>
      <c r="G96" s="174"/>
      <c r="H96" s="174"/>
      <c r="I96" s="140"/>
      <c r="J96" s="174" t="s">
        <v>83</v>
      </c>
      <c r="K96" s="174"/>
      <c r="L96" s="174"/>
    </row>
    <row r="97" spans="1:12" ht="20.7" customHeight="1">
      <c r="A97" s="14"/>
      <c r="B97" s="14"/>
      <c r="C97" s="71"/>
      <c r="D97" s="70"/>
      <c r="E97" s="71"/>
      <c r="F97" s="72" t="s">
        <v>156</v>
      </c>
      <c r="G97" s="72"/>
      <c r="H97" s="72" t="s">
        <v>146</v>
      </c>
      <c r="I97" s="72"/>
      <c r="J97" s="72" t="s">
        <v>156</v>
      </c>
      <c r="K97" s="72"/>
      <c r="L97" s="72" t="s">
        <v>146</v>
      </c>
    </row>
    <row r="98" spans="1:12" ht="20.7" customHeight="1">
      <c r="A98" s="14"/>
      <c r="B98" s="14"/>
      <c r="C98" s="71"/>
      <c r="D98" s="87" t="s">
        <v>0</v>
      </c>
      <c r="E98" s="71"/>
      <c r="F98" s="139" t="s">
        <v>55</v>
      </c>
      <c r="G98" s="72"/>
      <c r="H98" s="139" t="s">
        <v>55</v>
      </c>
      <c r="I98" s="72"/>
      <c r="J98" s="139" t="s">
        <v>55</v>
      </c>
      <c r="K98" s="72"/>
      <c r="L98" s="139" t="s">
        <v>55</v>
      </c>
    </row>
    <row r="99" spans="1:12" ht="8.25" customHeight="1">
      <c r="A99" s="14"/>
      <c r="B99" s="14"/>
      <c r="C99" s="71"/>
      <c r="D99" s="70"/>
      <c r="E99" s="71"/>
      <c r="F99" s="72"/>
      <c r="G99" s="72"/>
      <c r="H99" s="72"/>
      <c r="I99" s="72"/>
      <c r="J99" s="72"/>
      <c r="K99" s="72"/>
      <c r="L99" s="72"/>
    </row>
    <row r="100" spans="1:12" ht="20.7" customHeight="1">
      <c r="A100" s="14" t="s">
        <v>116</v>
      </c>
      <c r="B100" s="14"/>
      <c r="C100" s="69"/>
      <c r="F100" s="73"/>
      <c r="G100" s="73"/>
      <c r="H100" s="73"/>
      <c r="I100" s="73"/>
      <c r="J100" s="73"/>
      <c r="K100" s="73"/>
      <c r="L100" s="73"/>
    </row>
    <row r="101" spans="1:12" ht="8.25" customHeight="1">
      <c r="C101" s="7"/>
      <c r="F101" s="73"/>
      <c r="G101" s="73"/>
      <c r="H101" s="73"/>
      <c r="I101" s="73"/>
      <c r="J101" s="73"/>
      <c r="K101" s="73"/>
      <c r="L101" s="73"/>
    </row>
    <row r="102" spans="1:12" ht="20.7" customHeight="1">
      <c r="A102" s="14" t="s">
        <v>85</v>
      </c>
      <c r="B102" s="14"/>
      <c r="C102" s="69"/>
      <c r="F102" s="73"/>
      <c r="G102" s="73"/>
      <c r="H102" s="73"/>
      <c r="I102" s="73"/>
      <c r="J102" s="73"/>
      <c r="K102" s="73"/>
      <c r="L102" s="73"/>
    </row>
    <row r="103" spans="1:12" ht="8.25" customHeight="1">
      <c r="C103" s="7"/>
      <c r="F103" s="73"/>
      <c r="G103" s="73"/>
      <c r="H103" s="73"/>
      <c r="I103" s="73"/>
      <c r="J103" s="73"/>
      <c r="K103" s="73"/>
      <c r="L103" s="73"/>
    </row>
    <row r="104" spans="1:12" ht="20.7" customHeight="1">
      <c r="A104" s="6" t="s">
        <v>20</v>
      </c>
      <c r="C104" s="7"/>
      <c r="F104" s="73"/>
      <c r="G104" s="73"/>
      <c r="H104" s="73"/>
      <c r="I104" s="73"/>
      <c r="J104" s="73"/>
      <c r="K104" s="73"/>
      <c r="L104" s="73"/>
    </row>
    <row r="105" spans="1:12" ht="20.7" customHeight="1">
      <c r="B105" s="6" t="s">
        <v>21</v>
      </c>
      <c r="D105" s="5"/>
      <c r="F105" s="73"/>
      <c r="G105" s="73"/>
      <c r="H105" s="73"/>
      <c r="I105" s="73"/>
      <c r="J105" s="73"/>
      <c r="K105" s="73"/>
      <c r="L105" s="73"/>
    </row>
    <row r="106" spans="1:12" ht="20.7" customHeight="1">
      <c r="C106" s="6" t="s">
        <v>82</v>
      </c>
      <c r="D106" s="8"/>
      <c r="E106" s="8"/>
      <c r="F106" s="1"/>
      <c r="G106" s="1"/>
      <c r="H106" s="1"/>
      <c r="I106" s="9"/>
      <c r="J106" s="1"/>
      <c r="K106" s="9"/>
      <c r="L106" s="1"/>
    </row>
    <row r="107" spans="1:12" ht="20.7" customHeight="1" thickBot="1">
      <c r="C107" s="6" t="s">
        <v>63</v>
      </c>
      <c r="D107" s="8">
        <v>25</v>
      </c>
      <c r="E107" s="8"/>
      <c r="F107" s="11">
        <v>781629851</v>
      </c>
      <c r="G107" s="1"/>
      <c r="H107" s="11">
        <v>781629851</v>
      </c>
      <c r="I107" s="9"/>
      <c r="J107" s="11">
        <v>781629851</v>
      </c>
      <c r="K107" s="9"/>
      <c r="L107" s="11">
        <v>781629851</v>
      </c>
    </row>
    <row r="108" spans="1:12" ht="8.25" customHeight="1" thickTop="1">
      <c r="C108" s="7"/>
      <c r="D108" s="152"/>
      <c r="E108" s="153"/>
      <c r="F108" s="12"/>
      <c r="G108" s="12"/>
      <c r="H108" s="12"/>
      <c r="I108" s="12"/>
      <c r="J108" s="12"/>
      <c r="K108" s="13"/>
      <c r="L108" s="12"/>
    </row>
    <row r="109" spans="1:12" ht="20.7" customHeight="1">
      <c r="B109" s="6" t="s">
        <v>22</v>
      </c>
      <c r="D109" s="8"/>
      <c r="E109" s="8"/>
      <c r="F109" s="154"/>
      <c r="G109" s="154"/>
      <c r="H109" s="154"/>
      <c r="I109" s="154"/>
      <c r="J109" s="154"/>
      <c r="K109" s="154"/>
      <c r="L109" s="154"/>
    </row>
    <row r="110" spans="1:12" ht="20.7" customHeight="1">
      <c r="C110" s="6" t="s">
        <v>101</v>
      </c>
      <c r="D110" s="86"/>
      <c r="E110" s="86"/>
      <c r="F110" s="86"/>
      <c r="G110" s="86"/>
      <c r="H110" s="86"/>
      <c r="I110" s="86"/>
      <c r="J110" s="154"/>
      <c r="K110" s="86"/>
      <c r="L110" s="154"/>
    </row>
    <row r="111" spans="1:12" ht="20.7" customHeight="1">
      <c r="C111" s="6" t="s">
        <v>64</v>
      </c>
      <c r="D111" s="8">
        <v>25</v>
      </c>
      <c r="F111" s="9">
        <v>781628733</v>
      </c>
      <c r="G111" s="9"/>
      <c r="H111" s="9">
        <v>781628733</v>
      </c>
      <c r="I111" s="9"/>
      <c r="J111" s="9">
        <v>781628733</v>
      </c>
      <c r="K111" s="1"/>
      <c r="L111" s="9">
        <v>781628733</v>
      </c>
    </row>
    <row r="112" spans="1:12" ht="20.7" customHeight="1">
      <c r="A112" s="6" t="s">
        <v>57</v>
      </c>
      <c r="D112" s="8">
        <v>25</v>
      </c>
      <c r="E112" s="8"/>
      <c r="F112" s="9">
        <v>906214683</v>
      </c>
      <c r="G112" s="9"/>
      <c r="H112" s="9">
        <v>906214683</v>
      </c>
      <c r="I112" s="9"/>
      <c r="J112" s="9">
        <v>906214683</v>
      </c>
      <c r="K112" s="1"/>
      <c r="L112" s="9">
        <v>906214683</v>
      </c>
    </row>
    <row r="113" spans="1:12" ht="20.7" customHeight="1">
      <c r="A113" s="6" t="s">
        <v>121</v>
      </c>
      <c r="C113" s="7"/>
      <c r="D113" s="8"/>
      <c r="E113" s="8"/>
      <c r="F113" s="148"/>
      <c r="G113" s="148"/>
      <c r="H113" s="148"/>
      <c r="I113" s="148"/>
      <c r="J113" s="148"/>
      <c r="K113" s="148"/>
      <c r="L113" s="148"/>
    </row>
    <row r="114" spans="1:12" ht="20.7" customHeight="1">
      <c r="B114" s="6" t="s">
        <v>45</v>
      </c>
      <c r="D114" s="8">
        <v>26</v>
      </c>
      <c r="E114" s="8"/>
      <c r="F114" s="9">
        <v>10658657</v>
      </c>
      <c r="G114" s="9"/>
      <c r="H114" s="9">
        <v>10658657</v>
      </c>
      <c r="I114" s="9"/>
      <c r="J114" s="9">
        <v>10658657</v>
      </c>
      <c r="K114" s="1"/>
      <c r="L114" s="9">
        <v>10658657</v>
      </c>
    </row>
    <row r="115" spans="1:12" ht="20.7" customHeight="1">
      <c r="B115" s="6" t="s">
        <v>150</v>
      </c>
      <c r="D115" s="8"/>
      <c r="E115" s="8"/>
      <c r="F115" s="81">
        <v>-422704622</v>
      </c>
      <c r="G115" s="9"/>
      <c r="H115" s="81">
        <v>-441656050</v>
      </c>
      <c r="I115" s="9"/>
      <c r="J115" s="81">
        <v>-303723322</v>
      </c>
      <c r="K115" s="9"/>
      <c r="L115" s="81">
        <v>-303501597</v>
      </c>
    </row>
    <row r="116" spans="1:12" ht="8.25" customHeight="1">
      <c r="C116" s="7"/>
      <c r="F116" s="73"/>
      <c r="G116" s="73"/>
      <c r="H116" s="73"/>
      <c r="I116" s="73"/>
      <c r="J116" s="73"/>
      <c r="K116" s="73"/>
      <c r="L116" s="73"/>
    </row>
    <row r="117" spans="1:12" ht="20.7" customHeight="1">
      <c r="A117" s="6" t="s">
        <v>94</v>
      </c>
      <c r="C117" s="7"/>
      <c r="F117" s="141">
        <f>SUM(F111:F115)</f>
        <v>1275797451</v>
      </c>
      <c r="G117" s="141"/>
      <c r="H117" s="141">
        <f>SUM(H111:H115)</f>
        <v>1256846023</v>
      </c>
      <c r="I117" s="141"/>
      <c r="J117" s="141">
        <f>SUM(J111:J115)</f>
        <v>1394778751</v>
      </c>
      <c r="K117" s="141"/>
      <c r="L117" s="141">
        <f>SUM(L111:L115)</f>
        <v>1395000476</v>
      </c>
    </row>
    <row r="118" spans="1:12" ht="20.7" customHeight="1">
      <c r="A118" s="6" t="s">
        <v>24</v>
      </c>
      <c r="C118" s="7"/>
      <c r="D118" s="2"/>
      <c r="F118" s="81">
        <v>0</v>
      </c>
      <c r="G118" s="148"/>
      <c r="H118" s="81">
        <v>0</v>
      </c>
      <c r="I118" s="9"/>
      <c r="J118" s="85">
        <v>0</v>
      </c>
      <c r="K118" s="9"/>
      <c r="L118" s="85">
        <v>0</v>
      </c>
    </row>
    <row r="119" spans="1:12" ht="8.25" customHeight="1">
      <c r="A119" s="14"/>
      <c r="B119" s="14"/>
      <c r="C119" s="69"/>
      <c r="F119" s="73"/>
      <c r="G119" s="73"/>
      <c r="H119" s="73"/>
      <c r="I119" s="73"/>
      <c r="J119" s="73"/>
      <c r="K119" s="73"/>
      <c r="L119" s="73"/>
    </row>
    <row r="120" spans="1:12" ht="20.7" customHeight="1">
      <c r="A120" s="14" t="s">
        <v>86</v>
      </c>
      <c r="B120" s="14"/>
      <c r="C120" s="69"/>
      <c r="F120" s="151">
        <f>SUM(F117:F118)</f>
        <v>1275797451</v>
      </c>
      <c r="G120" s="141"/>
      <c r="H120" s="151">
        <f>SUM(H117:H118)</f>
        <v>1256846023</v>
      </c>
      <c r="I120" s="141"/>
      <c r="J120" s="151">
        <f>SUM(J117:J118)</f>
        <v>1394778751</v>
      </c>
      <c r="K120" s="141"/>
      <c r="L120" s="151">
        <f>SUM(L117:L118)</f>
        <v>1395000476</v>
      </c>
    </row>
    <row r="121" spans="1:12" ht="8.25" customHeight="1">
      <c r="C121" s="7"/>
      <c r="F121" s="73"/>
      <c r="G121" s="73"/>
      <c r="H121" s="73"/>
      <c r="I121" s="73"/>
      <c r="J121" s="73"/>
      <c r="K121" s="73"/>
      <c r="L121" s="73"/>
    </row>
    <row r="122" spans="1:12" ht="20.7" customHeight="1" thickBot="1">
      <c r="A122" s="14" t="s">
        <v>87</v>
      </c>
      <c r="B122" s="14"/>
      <c r="C122" s="69"/>
      <c r="F122" s="155">
        <f>SUM(F80+F120)</f>
        <v>1539589285</v>
      </c>
      <c r="G122" s="147"/>
      <c r="H122" s="155">
        <f>SUM(H80+H120)</f>
        <v>1537419260</v>
      </c>
      <c r="I122" s="147"/>
      <c r="J122" s="155">
        <f>SUM(J80+J120)</f>
        <v>1420454511</v>
      </c>
      <c r="K122" s="147"/>
      <c r="L122" s="155">
        <f>SUM(L80+L120)</f>
        <v>1425014674</v>
      </c>
    </row>
    <row r="123" spans="1:12" ht="20.7" customHeight="1" thickTop="1">
      <c r="A123" s="14"/>
      <c r="B123" s="14"/>
      <c r="C123" s="69"/>
      <c r="F123" s="156"/>
      <c r="G123" s="156"/>
      <c r="H123" s="156"/>
      <c r="I123" s="156"/>
      <c r="J123" s="156"/>
      <c r="K123" s="156"/>
      <c r="L123" s="156"/>
    </row>
    <row r="124" spans="1:12" ht="20.7" customHeight="1">
      <c r="A124" s="14"/>
      <c r="B124" s="14"/>
      <c r="C124" s="69"/>
      <c r="F124" s="156"/>
      <c r="G124" s="156"/>
      <c r="H124" s="156"/>
      <c r="I124" s="156"/>
      <c r="J124" s="156"/>
      <c r="K124" s="156"/>
      <c r="L124" s="156"/>
    </row>
    <row r="125" spans="1:12" ht="20.7" customHeight="1">
      <c r="A125" s="14"/>
      <c r="B125" s="14"/>
      <c r="C125" s="69"/>
      <c r="F125" s="156"/>
      <c r="G125" s="156"/>
      <c r="H125" s="156"/>
      <c r="I125" s="156"/>
      <c r="J125" s="156"/>
      <c r="K125" s="156"/>
      <c r="L125" s="156"/>
    </row>
    <row r="126" spans="1:12" ht="20.7" customHeight="1">
      <c r="A126" s="14"/>
      <c r="B126" s="14"/>
      <c r="C126" s="69"/>
      <c r="F126" s="156"/>
      <c r="G126" s="156"/>
      <c r="H126" s="156"/>
      <c r="I126" s="156"/>
      <c r="J126" s="156"/>
      <c r="K126" s="156"/>
      <c r="L126" s="156"/>
    </row>
    <row r="127" spans="1:12" ht="20.7" customHeight="1">
      <c r="A127" s="14"/>
      <c r="B127" s="14"/>
      <c r="C127" s="69"/>
      <c r="F127" s="156"/>
      <c r="G127" s="156"/>
      <c r="H127" s="156"/>
      <c r="I127" s="156"/>
      <c r="J127" s="156"/>
      <c r="K127" s="156"/>
      <c r="L127" s="156"/>
    </row>
    <row r="128" spans="1:12" ht="20.7" customHeight="1">
      <c r="A128" s="14"/>
      <c r="B128" s="14"/>
      <c r="C128" s="69"/>
      <c r="F128" s="156"/>
      <c r="G128" s="156"/>
      <c r="H128" s="156"/>
      <c r="I128" s="156"/>
      <c r="J128" s="156"/>
      <c r="K128" s="156"/>
      <c r="L128" s="156"/>
    </row>
    <row r="129" spans="1:12" ht="20.7" customHeight="1">
      <c r="A129" s="14"/>
      <c r="B129" s="14"/>
      <c r="C129" s="69"/>
      <c r="F129" s="156"/>
      <c r="G129" s="156"/>
      <c r="H129" s="156"/>
      <c r="I129" s="156"/>
      <c r="J129" s="156"/>
      <c r="K129" s="156"/>
      <c r="L129" s="156"/>
    </row>
    <row r="130" spans="1:12" ht="20.7" customHeight="1">
      <c r="A130" s="14"/>
      <c r="B130" s="14"/>
      <c r="C130" s="69"/>
      <c r="F130" s="156"/>
      <c r="G130" s="156"/>
      <c r="H130" s="156"/>
      <c r="I130" s="156"/>
      <c r="J130" s="156"/>
      <c r="K130" s="156"/>
      <c r="L130" s="156"/>
    </row>
    <row r="131" spans="1:12" ht="20.7" customHeight="1">
      <c r="A131" s="14"/>
      <c r="B131" s="14"/>
      <c r="C131" s="69"/>
      <c r="F131" s="156"/>
      <c r="G131" s="156"/>
      <c r="H131" s="156"/>
      <c r="I131" s="156"/>
      <c r="J131" s="156"/>
      <c r="K131" s="156"/>
      <c r="L131" s="156"/>
    </row>
    <row r="132" spans="1:12" ht="19.5" customHeight="1">
      <c r="A132" s="14"/>
      <c r="B132" s="14"/>
      <c r="C132" s="69"/>
      <c r="F132" s="156"/>
      <c r="G132" s="156"/>
      <c r="H132" s="156"/>
      <c r="I132" s="156"/>
      <c r="J132" s="156"/>
      <c r="K132" s="156"/>
      <c r="L132" s="156"/>
    </row>
    <row r="133" spans="1:12" ht="15.75" customHeight="1">
      <c r="A133" s="14"/>
      <c r="B133" s="14"/>
      <c r="C133" s="69"/>
      <c r="F133" s="156"/>
      <c r="G133" s="156"/>
      <c r="H133" s="156"/>
      <c r="I133" s="156"/>
      <c r="J133" s="156"/>
      <c r="K133" s="156"/>
      <c r="L133" s="156"/>
    </row>
    <row r="134" spans="1:12" ht="20.7" customHeight="1">
      <c r="A134" s="173" t="s">
        <v>11</v>
      </c>
      <c r="B134" s="173"/>
      <c r="C134" s="173"/>
      <c r="D134" s="173"/>
      <c r="E134" s="173"/>
      <c r="F134" s="173"/>
      <c r="G134" s="173"/>
      <c r="H134" s="173"/>
      <c r="I134" s="173"/>
      <c r="J134" s="173"/>
      <c r="K134" s="173"/>
      <c r="L134" s="173"/>
    </row>
    <row r="135" spans="1:12" ht="18.75" customHeight="1">
      <c r="A135" s="170"/>
      <c r="B135" s="170"/>
      <c r="C135" s="170"/>
      <c r="D135" s="170"/>
      <c r="E135" s="170"/>
      <c r="F135" s="170"/>
      <c r="G135" s="170"/>
      <c r="H135" s="170"/>
      <c r="I135" s="170"/>
      <c r="J135" s="10"/>
      <c r="K135" s="170"/>
      <c r="L135" s="10"/>
    </row>
    <row r="136" spans="1:12" ht="21.9" customHeight="1">
      <c r="A136" s="18" t="str">
        <f>+A91</f>
        <v>หมายเหตุประกอบงบการเงินรวมและงบการเงินเฉพาะกิจการเป็นส่วนหนึ่งของงบการเงินนี้</v>
      </c>
      <c r="B136" s="18"/>
      <c r="C136" s="18"/>
      <c r="D136" s="18"/>
      <c r="E136" s="18"/>
      <c r="F136" s="20"/>
      <c r="G136" s="20"/>
      <c r="H136" s="20"/>
      <c r="I136" s="20"/>
      <c r="J136" s="20"/>
      <c r="K136" s="20"/>
      <c r="L136" s="20"/>
    </row>
  </sheetData>
  <mergeCells count="9">
    <mergeCell ref="A134:L134"/>
    <mergeCell ref="A43:L43"/>
    <mergeCell ref="A89:L89"/>
    <mergeCell ref="F5:H5"/>
    <mergeCell ref="J5:L5"/>
    <mergeCell ref="F51:H51"/>
    <mergeCell ref="J51:L51"/>
    <mergeCell ref="F96:H96"/>
    <mergeCell ref="J96:L96"/>
  </mergeCells>
  <pageMargins left="0.8" right="0.5" top="0.5" bottom="0.6" header="0.49" footer="0.4"/>
  <pageSetup paperSize="9" scale="95" firstPageNumber="6" fitToHeight="3" orientation="portrait" useFirstPageNumber="1" horizontalDpi="1200" verticalDpi="1200" r:id="rId1"/>
  <headerFooter>
    <oddFooter>&amp;R&amp;"Browallia New,Regular"&amp;13&amp;P</oddFooter>
  </headerFooter>
  <rowBreaks count="2" manualBreakCount="2">
    <brk id="46" max="16383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2"/>
  <sheetViews>
    <sheetView tabSelected="1" topLeftCell="A39" zoomScale="115" zoomScaleNormal="115" zoomScaleSheetLayoutView="145" workbookViewId="0">
      <selection activeCell="J46" sqref="J46"/>
    </sheetView>
  </sheetViews>
  <sheetFormatPr defaultColWidth="9.33203125" defaultRowHeight="18" customHeight="1"/>
  <cols>
    <col min="1" max="1" width="47.109375" style="6" customWidth="1"/>
    <col min="2" max="2" width="7.6640625" style="6" customWidth="1"/>
    <col min="3" max="3" width="0.6640625" style="6" customWidth="1"/>
    <col min="4" max="4" width="10.6640625" style="15" customWidth="1"/>
    <col min="5" max="5" width="0.6640625" style="15" customWidth="1"/>
    <col min="6" max="6" width="10.6640625" style="15" customWidth="1"/>
    <col min="7" max="7" width="0.6640625" style="15" customWidth="1"/>
    <col min="8" max="8" width="10.33203125" style="15" customWidth="1"/>
    <col min="9" max="9" width="0.6640625" style="15" customWidth="1"/>
    <col min="10" max="10" width="10.33203125" style="15" customWidth="1"/>
    <col min="11" max="16384" width="9.33203125" style="6"/>
  </cols>
  <sheetData>
    <row r="1" spans="1:10" ht="21.75" customHeight="1">
      <c r="A1" s="14" t="s">
        <v>58</v>
      </c>
    </row>
    <row r="2" spans="1:10" ht="21.75" customHeight="1">
      <c r="A2" s="67" t="s">
        <v>69</v>
      </c>
    </row>
    <row r="3" spans="1:10" ht="21.75" customHeight="1">
      <c r="A3" s="68" t="s">
        <v>157</v>
      </c>
      <c r="B3" s="18"/>
      <c r="C3" s="18"/>
      <c r="D3" s="20"/>
      <c r="E3" s="20"/>
      <c r="F3" s="20"/>
      <c r="G3" s="20"/>
      <c r="H3" s="20"/>
      <c r="I3" s="20"/>
      <c r="J3" s="20"/>
    </row>
    <row r="4" spans="1:10" ht="20.100000000000001" customHeight="1"/>
    <row r="5" spans="1:10" ht="20.100000000000001" customHeight="1">
      <c r="A5" s="69"/>
      <c r="B5" s="70"/>
      <c r="C5" s="70"/>
      <c r="D5" s="174" t="s">
        <v>72</v>
      </c>
      <c r="E5" s="174"/>
      <c r="F5" s="174"/>
      <c r="G5" s="59"/>
      <c r="H5" s="174" t="s">
        <v>83</v>
      </c>
      <c r="I5" s="174"/>
      <c r="J5" s="174"/>
    </row>
    <row r="6" spans="1:10" ht="20.100000000000001" customHeight="1">
      <c r="A6" s="71"/>
      <c r="C6" s="71"/>
      <c r="D6" s="72" t="s">
        <v>156</v>
      </c>
      <c r="E6" s="72"/>
      <c r="F6" s="72" t="s">
        <v>146</v>
      </c>
      <c r="G6" s="72"/>
      <c r="H6" s="72" t="s">
        <v>156</v>
      </c>
      <c r="I6" s="72"/>
      <c r="J6" s="72" t="s">
        <v>146</v>
      </c>
    </row>
    <row r="7" spans="1:10" ht="20.100000000000001" customHeight="1">
      <c r="A7" s="71"/>
      <c r="B7" s="87" t="s">
        <v>0</v>
      </c>
      <c r="C7" s="71"/>
      <c r="D7" s="139" t="s">
        <v>55</v>
      </c>
      <c r="E7" s="72"/>
      <c r="F7" s="139" t="s">
        <v>55</v>
      </c>
      <c r="G7" s="72"/>
      <c r="H7" s="139" t="s">
        <v>55</v>
      </c>
      <c r="I7" s="72"/>
      <c r="J7" s="139" t="s">
        <v>55</v>
      </c>
    </row>
    <row r="8" spans="1:10" ht="6" customHeight="1">
      <c r="A8" s="71"/>
      <c r="B8" s="70"/>
      <c r="C8" s="71"/>
      <c r="D8" s="72"/>
      <c r="E8" s="72"/>
      <c r="F8" s="72"/>
      <c r="G8" s="72"/>
      <c r="H8" s="72"/>
      <c r="I8" s="72"/>
      <c r="J8" s="72"/>
    </row>
    <row r="9" spans="1:10" ht="20.100000000000001" customHeight="1">
      <c r="A9" s="69" t="s">
        <v>46</v>
      </c>
      <c r="D9" s="73"/>
      <c r="E9" s="73"/>
      <c r="F9" s="73"/>
      <c r="G9" s="73"/>
      <c r="H9" s="73"/>
      <c r="I9" s="73"/>
      <c r="J9" s="73"/>
    </row>
    <row r="10" spans="1:10" ht="6" customHeight="1">
      <c r="A10" s="7"/>
      <c r="B10" s="5"/>
      <c r="D10" s="73"/>
      <c r="E10" s="73"/>
      <c r="F10" s="73"/>
      <c r="G10" s="73"/>
      <c r="H10" s="73"/>
      <c r="I10" s="73"/>
      <c r="J10" s="73"/>
    </row>
    <row r="11" spans="1:10" ht="20.100000000000001" customHeight="1">
      <c r="A11" s="7" t="s">
        <v>54</v>
      </c>
      <c r="B11" s="5"/>
      <c r="D11" s="74">
        <v>446563363</v>
      </c>
      <c r="E11" s="75"/>
      <c r="F11" s="74">
        <v>339565729</v>
      </c>
      <c r="G11" s="74"/>
      <c r="H11" s="74">
        <v>41071694</v>
      </c>
      <c r="I11" s="74"/>
      <c r="J11" s="74">
        <v>34940449</v>
      </c>
    </row>
    <row r="12" spans="1:10" ht="20.100000000000001" customHeight="1">
      <c r="A12" s="7" t="s">
        <v>95</v>
      </c>
      <c r="B12" s="5"/>
      <c r="D12" s="63">
        <v>4221521</v>
      </c>
      <c r="E12" s="75"/>
      <c r="F12" s="63">
        <v>3560006</v>
      </c>
      <c r="G12" s="75"/>
      <c r="H12" s="63">
        <v>0</v>
      </c>
      <c r="I12" s="75"/>
      <c r="J12" s="63">
        <v>0</v>
      </c>
    </row>
    <row r="13" spans="1:10" ht="6" customHeight="1">
      <c r="A13" s="76"/>
      <c r="B13" s="5"/>
      <c r="D13" s="75"/>
      <c r="E13" s="75"/>
      <c r="F13" s="75"/>
      <c r="G13" s="75"/>
      <c r="H13" s="75"/>
      <c r="I13" s="75"/>
      <c r="J13" s="75"/>
    </row>
    <row r="14" spans="1:10" ht="20.100000000000001" customHeight="1">
      <c r="A14" s="69" t="s">
        <v>47</v>
      </c>
      <c r="B14" s="5"/>
      <c r="D14" s="63">
        <f>SUM(D11:D13)</f>
        <v>450784884</v>
      </c>
      <c r="E14" s="75"/>
      <c r="F14" s="63">
        <f>SUM(F11:F13)</f>
        <v>343125735</v>
      </c>
      <c r="G14" s="75"/>
      <c r="H14" s="63">
        <f>SUM(H11:H13)</f>
        <v>41071694</v>
      </c>
      <c r="I14" s="75"/>
      <c r="J14" s="63">
        <f>SUM(J11:J13)</f>
        <v>34940449</v>
      </c>
    </row>
    <row r="15" spans="1:10" ht="15" customHeight="1">
      <c r="A15" s="167"/>
      <c r="B15" s="5"/>
      <c r="D15" s="74"/>
      <c r="E15" s="74"/>
      <c r="F15" s="74"/>
      <c r="G15" s="75"/>
      <c r="H15" s="74"/>
      <c r="I15" s="75"/>
      <c r="J15" s="74"/>
    </row>
    <row r="16" spans="1:10" ht="20.100000000000001" customHeight="1">
      <c r="A16" s="69" t="s">
        <v>48</v>
      </c>
      <c r="B16" s="5"/>
      <c r="D16" s="77"/>
      <c r="E16" s="77"/>
      <c r="F16" s="77"/>
      <c r="G16" s="77"/>
      <c r="H16" s="77"/>
      <c r="I16" s="75"/>
      <c r="J16" s="77"/>
    </row>
    <row r="17" spans="1:10" ht="6" customHeight="1">
      <c r="A17" s="7"/>
      <c r="B17" s="5"/>
      <c r="D17" s="78"/>
      <c r="E17" s="78"/>
      <c r="F17" s="78"/>
      <c r="G17" s="75"/>
      <c r="H17" s="78"/>
      <c r="I17" s="75"/>
      <c r="J17" s="78"/>
    </row>
    <row r="18" spans="1:10" ht="20.100000000000001" customHeight="1">
      <c r="A18" s="7" t="s">
        <v>49</v>
      </c>
      <c r="B18" s="5"/>
      <c r="D18" s="74">
        <v>-307596257</v>
      </c>
      <c r="E18" s="75"/>
      <c r="F18" s="74">
        <v>-281357438</v>
      </c>
      <c r="G18" s="75"/>
      <c r="H18" s="74">
        <v>-34676547</v>
      </c>
      <c r="I18" s="75"/>
      <c r="J18" s="74">
        <v>-34987560</v>
      </c>
    </row>
    <row r="19" spans="1:10" ht="20.100000000000001" customHeight="1">
      <c r="A19" s="7" t="s">
        <v>50</v>
      </c>
      <c r="B19" s="5"/>
      <c r="D19" s="63">
        <v>-1640167</v>
      </c>
      <c r="E19" s="75"/>
      <c r="F19" s="63">
        <v>-1362406</v>
      </c>
      <c r="G19" s="75"/>
      <c r="H19" s="63">
        <v>0</v>
      </c>
      <c r="I19" s="75"/>
      <c r="J19" s="63">
        <v>0</v>
      </c>
    </row>
    <row r="20" spans="1:10" ht="6" customHeight="1">
      <c r="A20" s="7"/>
      <c r="B20" s="5"/>
      <c r="D20" s="75"/>
      <c r="E20" s="75"/>
      <c r="F20" s="75"/>
      <c r="G20" s="75"/>
      <c r="H20" s="75"/>
      <c r="I20" s="75"/>
      <c r="J20" s="75"/>
    </row>
    <row r="21" spans="1:10" ht="20.100000000000001" customHeight="1">
      <c r="A21" s="79" t="s">
        <v>51</v>
      </c>
      <c r="B21" s="5"/>
      <c r="D21" s="63">
        <f>SUM(D18:D20)</f>
        <v>-309236424</v>
      </c>
      <c r="E21" s="75"/>
      <c r="F21" s="63">
        <f>SUM(F18:F20)</f>
        <v>-282719844</v>
      </c>
      <c r="G21" s="75"/>
      <c r="H21" s="63">
        <f>SUM(H18:H20)</f>
        <v>-34676547</v>
      </c>
      <c r="I21" s="75"/>
      <c r="J21" s="63">
        <f>SUM(J18:J20)</f>
        <v>-34987560</v>
      </c>
    </row>
    <row r="22" spans="1:10" ht="15" customHeight="1">
      <c r="A22" s="167"/>
      <c r="B22" s="5"/>
      <c r="D22" s="74"/>
      <c r="E22" s="74"/>
      <c r="F22" s="74"/>
      <c r="G22" s="75"/>
      <c r="H22" s="74"/>
      <c r="I22" s="75"/>
      <c r="J22" s="74"/>
    </row>
    <row r="23" spans="1:10" ht="19.5" customHeight="1">
      <c r="A23" s="167" t="s">
        <v>136</v>
      </c>
      <c r="B23" s="5"/>
      <c r="D23" s="74">
        <f>SUM(D14+D21)</f>
        <v>141548460</v>
      </c>
      <c r="E23" s="74"/>
      <c r="F23" s="74">
        <f>SUM(F14+F21)</f>
        <v>60405891</v>
      </c>
      <c r="G23" s="75"/>
      <c r="H23" s="74">
        <f>+H14+H21</f>
        <v>6395147</v>
      </c>
      <c r="I23" s="75"/>
      <c r="J23" s="74">
        <f>+J14+J21</f>
        <v>-47111</v>
      </c>
    </row>
    <row r="24" spans="1:10" ht="20.100000000000001" customHeight="1">
      <c r="A24" s="7" t="s">
        <v>135</v>
      </c>
      <c r="B24" s="5">
        <v>27</v>
      </c>
      <c r="C24" s="80"/>
      <c r="D24" s="74">
        <v>10403813</v>
      </c>
      <c r="E24" s="75"/>
      <c r="F24" s="74">
        <v>1365081</v>
      </c>
      <c r="G24" s="75"/>
      <c r="H24" s="74">
        <v>36523885</v>
      </c>
      <c r="I24" s="75"/>
      <c r="J24" s="74">
        <v>29024265</v>
      </c>
    </row>
    <row r="25" spans="1:10" ht="20.100000000000001" customHeight="1">
      <c r="A25" s="7" t="s">
        <v>25</v>
      </c>
      <c r="B25" s="5"/>
      <c r="C25" s="80"/>
      <c r="D25" s="74">
        <v>-12089128</v>
      </c>
      <c r="E25" s="75"/>
      <c r="F25" s="74">
        <v>-9653976</v>
      </c>
      <c r="G25" s="75"/>
      <c r="H25" s="74">
        <v>-642265</v>
      </c>
      <c r="I25" s="75"/>
      <c r="J25" s="74">
        <v>-2300079</v>
      </c>
    </row>
    <row r="26" spans="1:10" ht="20.100000000000001" customHeight="1">
      <c r="A26" s="7" t="s">
        <v>26</v>
      </c>
      <c r="B26" s="5"/>
      <c r="C26" s="80"/>
      <c r="D26" s="74">
        <v>-102848901</v>
      </c>
      <c r="E26" s="75"/>
      <c r="F26" s="74">
        <v>-107194722</v>
      </c>
      <c r="G26" s="75"/>
      <c r="H26" s="74">
        <v>-41375107</v>
      </c>
      <c r="I26" s="75"/>
      <c r="J26" s="74">
        <v>-40706787</v>
      </c>
    </row>
    <row r="27" spans="1:10" ht="20.100000000000001" customHeight="1">
      <c r="A27" s="76" t="s">
        <v>27</v>
      </c>
      <c r="B27" s="5">
        <v>28</v>
      </c>
      <c r="C27" s="80"/>
      <c r="D27" s="81">
        <v>-11241278</v>
      </c>
      <c r="E27" s="75"/>
      <c r="F27" s="81">
        <v>-10357622</v>
      </c>
      <c r="G27" s="75"/>
      <c r="H27" s="81">
        <v>-734332</v>
      </c>
      <c r="I27" s="75"/>
      <c r="J27" s="81">
        <v>-450043</v>
      </c>
    </row>
    <row r="28" spans="1:10" ht="6" customHeight="1">
      <c r="A28" s="167"/>
      <c r="B28" s="5"/>
      <c r="D28" s="74"/>
      <c r="E28" s="74"/>
      <c r="F28" s="74"/>
      <c r="G28" s="75"/>
      <c r="H28" s="74"/>
      <c r="I28" s="75"/>
      <c r="J28" s="74"/>
    </row>
    <row r="29" spans="1:10" ht="20.100000000000001" customHeight="1">
      <c r="A29" s="69" t="s">
        <v>166</v>
      </c>
      <c r="D29" s="74">
        <f>SUM(D23:D27)</f>
        <v>25772966</v>
      </c>
      <c r="E29" s="75"/>
      <c r="F29" s="74">
        <f>SUM(F23:F27)</f>
        <v>-65435348</v>
      </c>
      <c r="G29" s="75"/>
      <c r="H29" s="74">
        <f>SUM(H23:H27)</f>
        <v>167328</v>
      </c>
      <c r="I29" s="75"/>
      <c r="J29" s="74">
        <f>SUM(J23:J27)</f>
        <v>-14479755</v>
      </c>
    </row>
    <row r="30" spans="1:10" ht="20.100000000000001" customHeight="1">
      <c r="A30" s="7" t="s">
        <v>172</v>
      </c>
      <c r="B30" s="5">
        <v>30</v>
      </c>
      <c r="C30" s="80"/>
      <c r="D30" s="63">
        <v>-5642195</v>
      </c>
      <c r="E30" s="75"/>
      <c r="F30" s="63">
        <v>174952</v>
      </c>
      <c r="G30" s="75"/>
      <c r="H30" s="63">
        <v>58170</v>
      </c>
      <c r="I30" s="75"/>
      <c r="J30" s="63">
        <v>121760</v>
      </c>
    </row>
    <row r="31" spans="1:10" ht="6" customHeight="1">
      <c r="B31" s="4"/>
      <c r="D31" s="75"/>
      <c r="E31" s="75"/>
      <c r="F31" s="75"/>
      <c r="G31" s="75"/>
      <c r="H31" s="75"/>
      <c r="I31" s="75"/>
      <c r="J31" s="75"/>
    </row>
    <row r="32" spans="1:10" ht="20.100000000000001" customHeight="1">
      <c r="A32" s="67" t="s">
        <v>165</v>
      </c>
      <c r="D32" s="63">
        <f>SUM(D29:D30)</f>
        <v>20130771</v>
      </c>
      <c r="E32" s="75"/>
      <c r="F32" s="63">
        <f>SUM(F29:F30)</f>
        <v>-65260396</v>
      </c>
      <c r="G32" s="75"/>
      <c r="H32" s="63">
        <f>SUM(H29:H30)</f>
        <v>225498</v>
      </c>
      <c r="I32" s="75"/>
      <c r="J32" s="63">
        <f>SUM(J29:J30)</f>
        <v>-14357995</v>
      </c>
    </row>
    <row r="33" spans="1:10" ht="15" customHeight="1">
      <c r="A33" s="167"/>
      <c r="D33" s="75"/>
      <c r="E33" s="75"/>
      <c r="F33" s="75"/>
      <c r="G33" s="75"/>
      <c r="H33" s="75"/>
      <c r="I33" s="75"/>
      <c r="J33" s="75"/>
    </row>
    <row r="34" spans="1:10" ht="20.100000000000001" customHeight="1">
      <c r="A34" s="167" t="s">
        <v>137</v>
      </c>
      <c r="D34" s="75"/>
      <c r="E34" s="75"/>
      <c r="F34" s="75"/>
      <c r="G34" s="75"/>
      <c r="H34" s="75"/>
      <c r="I34" s="75"/>
      <c r="J34" s="75"/>
    </row>
    <row r="35" spans="1:10" ht="6" customHeight="1">
      <c r="A35" s="167"/>
      <c r="D35" s="75"/>
      <c r="E35" s="75"/>
      <c r="F35" s="75"/>
      <c r="G35" s="75"/>
      <c r="H35" s="75"/>
      <c r="I35" s="75"/>
      <c r="J35" s="75"/>
    </row>
    <row r="36" spans="1:10" ht="20.100000000000001" customHeight="1">
      <c r="A36" s="172" t="s">
        <v>178</v>
      </c>
      <c r="D36" s="75"/>
      <c r="E36" s="75"/>
      <c r="F36" s="75"/>
      <c r="G36" s="75"/>
      <c r="H36" s="75"/>
      <c r="I36" s="75"/>
      <c r="J36" s="75"/>
    </row>
    <row r="37" spans="1:10" ht="20.100000000000001" customHeight="1">
      <c r="A37" s="172" t="s">
        <v>181</v>
      </c>
      <c r="B37" s="5">
        <v>24</v>
      </c>
      <c r="D37" s="75">
        <v>-1474179</v>
      </c>
      <c r="E37" s="75"/>
      <c r="F37" s="75">
        <v>0</v>
      </c>
      <c r="G37" s="75"/>
      <c r="H37" s="75">
        <v>-559029</v>
      </c>
      <c r="I37" s="75"/>
      <c r="J37" s="75">
        <v>0</v>
      </c>
    </row>
    <row r="38" spans="1:10" ht="20.100000000000001" customHeight="1">
      <c r="A38" s="172" t="s">
        <v>179</v>
      </c>
      <c r="D38" s="75"/>
      <c r="E38" s="75"/>
      <c r="F38" s="75"/>
      <c r="G38" s="75"/>
      <c r="H38" s="75"/>
      <c r="I38" s="75"/>
      <c r="J38" s="75"/>
    </row>
    <row r="39" spans="1:10" ht="20.100000000000001" customHeight="1">
      <c r="A39" s="76" t="s">
        <v>180</v>
      </c>
      <c r="D39" s="63">
        <v>294836</v>
      </c>
      <c r="E39" s="75"/>
      <c r="F39" s="63">
        <v>0</v>
      </c>
      <c r="G39" s="75"/>
      <c r="H39" s="63">
        <v>111806</v>
      </c>
      <c r="I39" s="75"/>
      <c r="J39" s="63">
        <v>0</v>
      </c>
    </row>
    <row r="40" spans="1:10" ht="20.100000000000001" customHeight="1">
      <c r="A40" s="67" t="s">
        <v>151</v>
      </c>
      <c r="D40" s="63">
        <f>SUM(D37:D39)</f>
        <v>-1179343</v>
      </c>
      <c r="E40" s="75"/>
      <c r="F40" s="63">
        <f>SUM(F37:F39)</f>
        <v>0</v>
      </c>
      <c r="G40" s="75"/>
      <c r="H40" s="63">
        <f>SUM(H37:H39)</f>
        <v>-447223</v>
      </c>
      <c r="I40" s="75"/>
      <c r="J40" s="63">
        <v>0</v>
      </c>
    </row>
    <row r="41" spans="1:10" ht="6" customHeight="1">
      <c r="B41" s="4"/>
      <c r="D41" s="75"/>
      <c r="E41" s="75"/>
      <c r="F41" s="75"/>
      <c r="G41" s="75"/>
      <c r="H41" s="75"/>
      <c r="I41" s="75"/>
      <c r="J41" s="75"/>
    </row>
    <row r="42" spans="1:10" ht="20.100000000000001" customHeight="1" thickBot="1">
      <c r="A42" s="167" t="s">
        <v>167</v>
      </c>
      <c r="D42" s="82">
        <f>D32+D40</f>
        <v>18951428</v>
      </c>
      <c r="E42" s="75"/>
      <c r="F42" s="82">
        <f>F32+F40</f>
        <v>-65260396</v>
      </c>
      <c r="G42" s="75"/>
      <c r="H42" s="82">
        <f>H32+H40</f>
        <v>-221725</v>
      </c>
      <c r="I42" s="75"/>
      <c r="J42" s="82">
        <f>J32+J40</f>
        <v>-14357995</v>
      </c>
    </row>
    <row r="43" spans="1:10" ht="15" customHeight="1" thickTop="1">
      <c r="A43" s="14"/>
      <c r="B43" s="5"/>
      <c r="C43" s="2"/>
      <c r="D43" s="73"/>
      <c r="E43" s="73"/>
      <c r="F43" s="73"/>
      <c r="G43" s="73"/>
      <c r="H43" s="73"/>
      <c r="I43" s="73"/>
      <c r="J43" s="73"/>
    </row>
    <row r="44" spans="1:10" ht="20.100000000000001" customHeight="1">
      <c r="A44" s="167" t="s">
        <v>168</v>
      </c>
      <c r="B44" s="5">
        <v>31</v>
      </c>
      <c r="D44" s="171"/>
      <c r="E44" s="171"/>
      <c r="F44" s="171"/>
      <c r="G44" s="75"/>
      <c r="H44" s="171"/>
      <c r="I44" s="75"/>
      <c r="J44" s="171"/>
    </row>
    <row r="45" spans="1:10" ht="6" customHeight="1">
      <c r="B45" s="69"/>
      <c r="C45" s="2"/>
      <c r="D45" s="73"/>
      <c r="E45" s="73"/>
      <c r="F45" s="73"/>
      <c r="G45" s="73"/>
      <c r="H45" s="73"/>
      <c r="I45" s="73"/>
      <c r="J45" s="73"/>
    </row>
    <row r="46" spans="1:10" ht="20.100000000000001" customHeight="1">
      <c r="A46" s="6" t="s">
        <v>169</v>
      </c>
      <c r="C46" s="83"/>
      <c r="D46" s="168">
        <v>2.58E-2</v>
      </c>
      <c r="E46" s="169"/>
      <c r="F46" s="168">
        <v>-8.3500000000000005E-2</v>
      </c>
      <c r="G46" s="169"/>
      <c r="H46" s="168">
        <v>2.9999999999999997E-4</v>
      </c>
      <c r="I46" s="169"/>
      <c r="J46" s="168">
        <v>-1.84E-2</v>
      </c>
    </row>
    <row r="47" spans="1:10" ht="20.100000000000001" customHeight="1">
      <c r="A47" s="167"/>
      <c r="D47" s="75"/>
      <c r="E47" s="75"/>
      <c r="F47" s="75"/>
      <c r="G47" s="75"/>
      <c r="H47" s="75"/>
      <c r="I47" s="75"/>
      <c r="J47" s="75"/>
    </row>
    <row r="48" spans="1:10" ht="20.100000000000001" customHeight="1">
      <c r="A48" s="167"/>
      <c r="D48" s="75"/>
      <c r="E48" s="75"/>
      <c r="F48" s="75"/>
      <c r="G48" s="75"/>
      <c r="H48" s="75"/>
      <c r="I48" s="75"/>
      <c r="J48" s="75"/>
    </row>
    <row r="49" spans="1:10" ht="16.5" customHeight="1">
      <c r="A49" s="167"/>
      <c r="D49" s="75"/>
      <c r="E49" s="75"/>
      <c r="F49" s="75"/>
      <c r="G49" s="75"/>
      <c r="H49" s="75"/>
      <c r="I49" s="75"/>
      <c r="J49" s="75"/>
    </row>
    <row r="50" spans="1:10" ht="20.100000000000001" customHeight="1">
      <c r="A50" s="173" t="s">
        <v>11</v>
      </c>
      <c r="B50" s="173"/>
      <c r="C50" s="173"/>
      <c r="D50" s="173"/>
      <c r="E50" s="173"/>
      <c r="F50" s="173"/>
      <c r="G50" s="173"/>
      <c r="H50" s="173"/>
      <c r="I50" s="173"/>
      <c r="J50" s="173"/>
    </row>
    <row r="51" spans="1:10" ht="18.600000000000001">
      <c r="A51" s="170"/>
      <c r="B51" s="170"/>
      <c r="C51" s="170"/>
      <c r="D51" s="170"/>
      <c r="E51" s="170"/>
      <c r="F51" s="170"/>
      <c r="G51" s="170"/>
      <c r="H51" s="170"/>
      <c r="I51" s="170"/>
      <c r="J51" s="170"/>
    </row>
    <row r="52" spans="1:10" ht="21.75" customHeight="1">
      <c r="A52" s="18" t="str">
        <f>+'6-8'!A136</f>
        <v>หมายเหตุประกอบงบการเงินรวมและงบการเงินเฉพาะกิจการเป็นส่วนหนึ่งของงบการเงินนี้</v>
      </c>
      <c r="B52" s="18"/>
      <c r="C52" s="18"/>
      <c r="D52" s="20"/>
      <c r="E52" s="20"/>
      <c r="F52" s="20"/>
      <c r="G52" s="20"/>
      <c r="H52" s="20"/>
      <c r="I52" s="20"/>
      <c r="J52" s="20"/>
    </row>
  </sheetData>
  <mergeCells count="3">
    <mergeCell ref="D5:F5"/>
    <mergeCell ref="H5:J5"/>
    <mergeCell ref="A50:J50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9"/>
  <sheetViews>
    <sheetView zoomScale="85" zoomScaleNormal="85" zoomScaleSheetLayoutView="85" workbookViewId="0">
      <selection activeCell="A7" sqref="A7"/>
    </sheetView>
  </sheetViews>
  <sheetFormatPr defaultColWidth="9.33203125" defaultRowHeight="21.6" customHeight="1"/>
  <cols>
    <col min="1" max="1" width="39.33203125" style="6" customWidth="1"/>
    <col min="2" max="2" width="2.109375" style="15" customWidth="1"/>
    <col min="3" max="3" width="10.6640625" style="15" bestFit="1" customWidth="1"/>
    <col min="4" max="4" width="0.6640625" style="15" customWidth="1"/>
    <col min="5" max="5" width="10.6640625" style="15" customWidth="1"/>
    <col min="6" max="6" width="0.6640625" style="15" customWidth="1"/>
    <col min="7" max="7" width="15.6640625" style="15" customWidth="1"/>
    <col min="8" max="8" width="0.6640625" style="15" customWidth="1"/>
    <col min="9" max="9" width="11.6640625" style="15" bestFit="1" customWidth="1"/>
    <col min="10" max="10" width="0.6640625" style="15" customWidth="1"/>
    <col min="11" max="11" width="11.6640625" style="15" bestFit="1" customWidth="1"/>
    <col min="12" max="12" width="0.6640625" style="15" customWidth="1"/>
    <col min="13" max="13" width="10.33203125" style="15" customWidth="1"/>
    <col min="14" max="14" width="0.6640625" style="15" customWidth="1"/>
    <col min="15" max="15" width="13.33203125" style="15" bestFit="1" customWidth="1"/>
    <col min="16" max="16384" width="9.33203125" style="6"/>
  </cols>
  <sheetData>
    <row r="1" spans="1:15" ht="21.6" customHeight="1">
      <c r="A1" s="14" t="s">
        <v>58</v>
      </c>
    </row>
    <row r="2" spans="1:15" ht="21.6" customHeight="1">
      <c r="A2" s="123" t="s">
        <v>88</v>
      </c>
    </row>
    <row r="3" spans="1:15" ht="21.6" customHeight="1">
      <c r="A3" s="158" t="s">
        <v>157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21" customHeight="1"/>
    <row r="5" spans="1:15" s="122" customFormat="1" ht="21" customHeight="1">
      <c r="A5" s="125"/>
      <c r="C5" s="175" t="s">
        <v>72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</row>
    <row r="6" spans="1:15" s="122" customFormat="1" ht="21" customHeight="1">
      <c r="A6" s="125"/>
      <c r="C6" s="175" t="s">
        <v>103</v>
      </c>
      <c r="D6" s="175"/>
      <c r="E6" s="175"/>
      <c r="F6" s="175"/>
      <c r="G6" s="175"/>
      <c r="H6" s="175"/>
      <c r="I6" s="175"/>
      <c r="J6" s="175"/>
      <c r="K6" s="175"/>
      <c r="L6" s="135"/>
      <c r="M6" s="135"/>
      <c r="N6" s="135"/>
      <c r="O6" s="135"/>
    </row>
    <row r="7" spans="1:15" s="122" customFormat="1" ht="21" customHeight="1">
      <c r="A7" s="125"/>
      <c r="B7" s="129"/>
      <c r="C7" s="129"/>
      <c r="D7" s="135"/>
      <c r="E7" s="135"/>
      <c r="F7" s="135"/>
      <c r="G7" s="174" t="s">
        <v>121</v>
      </c>
      <c r="H7" s="175"/>
      <c r="I7" s="175"/>
      <c r="J7" s="59"/>
      <c r="K7" s="129" t="s">
        <v>65</v>
      </c>
      <c r="L7" s="135"/>
      <c r="M7" s="129" t="s">
        <v>66</v>
      </c>
      <c r="N7" s="135"/>
      <c r="O7" s="135"/>
    </row>
    <row r="8" spans="1:15" s="125" customFormat="1" ht="21" customHeight="1">
      <c r="B8" s="54"/>
      <c r="C8" s="54" t="s">
        <v>104</v>
      </c>
      <c r="D8" s="60"/>
      <c r="E8" s="54" t="s">
        <v>28</v>
      </c>
      <c r="F8" s="129"/>
      <c r="G8" s="129" t="s">
        <v>112</v>
      </c>
      <c r="H8" s="129"/>
      <c r="I8" s="135"/>
      <c r="J8" s="129"/>
      <c r="K8" s="129" t="s">
        <v>105</v>
      </c>
      <c r="L8" s="129"/>
      <c r="M8" s="129" t="s">
        <v>68</v>
      </c>
      <c r="N8" s="129"/>
      <c r="O8" s="129" t="s">
        <v>30</v>
      </c>
    </row>
    <row r="9" spans="1:15" s="125" customFormat="1" ht="21" customHeight="1">
      <c r="B9" s="119"/>
      <c r="C9" s="54" t="s">
        <v>71</v>
      </c>
      <c r="D9" s="60"/>
      <c r="E9" s="54" t="s">
        <v>29</v>
      </c>
      <c r="F9" s="129"/>
      <c r="G9" s="129" t="s">
        <v>52</v>
      </c>
      <c r="H9" s="129"/>
      <c r="I9" s="129" t="s">
        <v>23</v>
      </c>
      <c r="J9" s="129"/>
      <c r="K9" s="129" t="s">
        <v>106</v>
      </c>
      <c r="L9" s="129"/>
      <c r="M9" s="129" t="s">
        <v>67</v>
      </c>
      <c r="N9" s="129"/>
      <c r="O9" s="129" t="s">
        <v>85</v>
      </c>
    </row>
    <row r="10" spans="1:15" s="125" customFormat="1" ht="21" customHeight="1">
      <c r="C10" s="61" t="s">
        <v>55</v>
      </c>
      <c r="D10" s="60"/>
      <c r="E10" s="61" t="s">
        <v>55</v>
      </c>
      <c r="F10" s="129"/>
      <c r="G10" s="61" t="s">
        <v>55</v>
      </c>
      <c r="H10" s="129"/>
      <c r="I10" s="61" t="s">
        <v>55</v>
      </c>
      <c r="J10" s="129"/>
      <c r="K10" s="61" t="s">
        <v>55</v>
      </c>
      <c r="L10" s="129"/>
      <c r="M10" s="61" t="s">
        <v>55</v>
      </c>
      <c r="N10" s="129"/>
      <c r="O10" s="61" t="s">
        <v>55</v>
      </c>
    </row>
    <row r="11" spans="1:15" s="125" customFormat="1" ht="6" customHeight="1"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</row>
    <row r="12" spans="1:15" s="122" customFormat="1" ht="21" customHeight="1">
      <c r="A12" s="16" t="s">
        <v>144</v>
      </c>
      <c r="B12" s="120"/>
      <c r="C12" s="62">
        <v>781628733</v>
      </c>
      <c r="D12" s="62"/>
      <c r="E12" s="62">
        <v>906214683</v>
      </c>
      <c r="F12" s="62"/>
      <c r="G12" s="62">
        <v>10658657</v>
      </c>
      <c r="H12" s="62"/>
      <c r="I12" s="62">
        <v>-376395654</v>
      </c>
      <c r="J12" s="62"/>
      <c r="K12" s="62">
        <v>1322106419</v>
      </c>
      <c r="L12" s="62"/>
      <c r="M12" s="62">
        <v>0</v>
      </c>
      <c r="N12" s="62"/>
      <c r="O12" s="62">
        <f>SUM(K12,M12)</f>
        <v>1322106419</v>
      </c>
    </row>
    <row r="13" spans="1:15" s="122" customFormat="1" ht="6" customHeight="1">
      <c r="A13" s="16"/>
      <c r="B13" s="120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</row>
    <row r="14" spans="1:15" s="122" customFormat="1" ht="21" customHeight="1">
      <c r="A14" s="126" t="s">
        <v>171</v>
      </c>
      <c r="B14" s="120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</row>
    <row r="15" spans="1:15" s="122" customFormat="1" ht="21" customHeight="1">
      <c r="A15" s="122" t="s">
        <v>81</v>
      </c>
      <c r="B15" s="138"/>
      <c r="C15" s="63">
        <v>0</v>
      </c>
      <c r="D15" s="132"/>
      <c r="E15" s="63">
        <v>0</v>
      </c>
      <c r="F15" s="132"/>
      <c r="G15" s="63">
        <v>0</v>
      </c>
      <c r="H15" s="132"/>
      <c r="I15" s="63">
        <v>-65260396</v>
      </c>
      <c r="J15" s="132"/>
      <c r="K15" s="63">
        <v>-65260396</v>
      </c>
      <c r="L15" s="132"/>
      <c r="M15" s="63">
        <v>0</v>
      </c>
      <c r="N15" s="77"/>
      <c r="O15" s="64">
        <f>SUM(K15:M15)</f>
        <v>-65260396</v>
      </c>
    </row>
    <row r="16" spans="1:15" s="122" customFormat="1" ht="6" customHeight="1">
      <c r="A16" s="125"/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</row>
    <row r="17" spans="1:15" s="122" customFormat="1" ht="21" customHeight="1" thickBot="1">
      <c r="A17" s="16" t="s">
        <v>145</v>
      </c>
      <c r="B17" s="120"/>
      <c r="C17" s="65">
        <f>SUM(C12:C16)</f>
        <v>781628733</v>
      </c>
      <c r="D17" s="62"/>
      <c r="E17" s="65">
        <f>SUM(E12:E16)</f>
        <v>906214683</v>
      </c>
      <c r="F17" s="62"/>
      <c r="G17" s="65">
        <f>SUM(G12:G16)</f>
        <v>10658657</v>
      </c>
      <c r="H17" s="62"/>
      <c r="I17" s="65">
        <f>SUM(I12:I16)</f>
        <v>-441656050</v>
      </c>
      <c r="J17" s="62"/>
      <c r="K17" s="65">
        <f>SUM(K12:K16)</f>
        <v>1256846023</v>
      </c>
      <c r="L17" s="62"/>
      <c r="M17" s="65">
        <f>SUM(M12:M16)</f>
        <v>0</v>
      </c>
      <c r="N17" s="62"/>
      <c r="O17" s="65">
        <f>SUM(O12:O16)</f>
        <v>1256846023</v>
      </c>
    </row>
    <row r="18" spans="1:15" s="122" customFormat="1" ht="21" customHeight="1" thickTop="1">
      <c r="A18" s="16"/>
      <c r="B18" s="120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</row>
    <row r="19" spans="1:15" s="122" customFormat="1" ht="21" customHeight="1">
      <c r="A19" s="16" t="s">
        <v>158</v>
      </c>
      <c r="B19" s="120"/>
      <c r="C19" s="62">
        <v>781628733</v>
      </c>
      <c r="D19" s="62"/>
      <c r="E19" s="62">
        <v>906214683</v>
      </c>
      <c r="F19" s="62"/>
      <c r="G19" s="62">
        <v>10658657</v>
      </c>
      <c r="H19" s="62"/>
      <c r="I19" s="62">
        <v>-441656050</v>
      </c>
      <c r="J19" s="62"/>
      <c r="K19" s="62">
        <f>SUM(C19:I19)</f>
        <v>1256846023</v>
      </c>
      <c r="L19" s="62"/>
      <c r="M19" s="62">
        <v>0</v>
      </c>
      <c r="N19" s="62"/>
      <c r="O19" s="62">
        <f>SUM(K19:M19)</f>
        <v>1256846023</v>
      </c>
    </row>
    <row r="20" spans="1:15" s="122" customFormat="1" ht="6" customHeight="1">
      <c r="A20" s="16"/>
      <c r="B20" s="120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</row>
    <row r="21" spans="1:15" s="122" customFormat="1" ht="21" customHeight="1">
      <c r="A21" s="126" t="s">
        <v>171</v>
      </c>
      <c r="B21" s="120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</row>
    <row r="22" spans="1:15" s="122" customFormat="1" ht="21" customHeight="1">
      <c r="A22" s="122" t="s">
        <v>170</v>
      </c>
      <c r="B22" s="138"/>
      <c r="C22" s="63">
        <v>0</v>
      </c>
      <c r="D22" s="132"/>
      <c r="E22" s="63">
        <v>0</v>
      </c>
      <c r="F22" s="132"/>
      <c r="G22" s="63">
        <v>0</v>
      </c>
      <c r="H22" s="132"/>
      <c r="I22" s="63">
        <v>18951428</v>
      </c>
      <c r="J22" s="132"/>
      <c r="K22" s="63">
        <f>SUM(C22:I22)</f>
        <v>18951428</v>
      </c>
      <c r="L22" s="132"/>
      <c r="M22" s="63">
        <v>0</v>
      </c>
      <c r="N22" s="77"/>
      <c r="O22" s="64">
        <f>SUM(K22:N22)</f>
        <v>18951428</v>
      </c>
    </row>
    <row r="23" spans="1:15" s="122" customFormat="1" ht="6" customHeight="1">
      <c r="A23" s="125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</row>
    <row r="24" spans="1:15" s="122" customFormat="1" ht="21" customHeight="1" thickBot="1">
      <c r="A24" s="16" t="s">
        <v>159</v>
      </c>
      <c r="B24" s="120"/>
      <c r="C24" s="65">
        <f>SUM(C19:C23)</f>
        <v>781628733</v>
      </c>
      <c r="D24" s="62"/>
      <c r="E24" s="65">
        <f>SUM(E19:E23)</f>
        <v>906214683</v>
      </c>
      <c r="F24" s="62"/>
      <c r="G24" s="65">
        <f>SUM(G19:G23)</f>
        <v>10658657</v>
      </c>
      <c r="H24" s="62"/>
      <c r="I24" s="65">
        <f>SUM(I19:I23)</f>
        <v>-422704622</v>
      </c>
      <c r="J24" s="62"/>
      <c r="K24" s="65">
        <f>SUM(K19:K23)</f>
        <v>1275797451</v>
      </c>
      <c r="L24" s="62"/>
      <c r="M24" s="65">
        <f>SUM(M19:M23)</f>
        <v>0</v>
      </c>
      <c r="N24" s="62"/>
      <c r="O24" s="65">
        <f>SUM(O19:O23)</f>
        <v>1275797451</v>
      </c>
    </row>
    <row r="25" spans="1:15" s="122" customFormat="1" ht="21" customHeight="1" thickTop="1">
      <c r="A25" s="16"/>
      <c r="B25" s="120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</row>
    <row r="26" spans="1:15" s="122" customFormat="1" ht="21" customHeight="1">
      <c r="A26" s="16"/>
      <c r="B26" s="120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</row>
    <row r="27" spans="1:15" s="122" customFormat="1" ht="21" customHeight="1">
      <c r="A27" s="16"/>
      <c r="B27" s="120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</row>
    <row r="28" spans="1:15" s="122" customFormat="1" ht="21" customHeight="1">
      <c r="A28" s="16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</row>
    <row r="29" spans="1:15" ht="22.2" customHeight="1">
      <c r="A29" s="66" t="str">
        <f>'9'!A52</f>
        <v>หมายเหตุประกอบงบการเงินรวมและงบการเงินเฉพาะกิจการเป็นส่วนหนึ่งของงบการเงินนี้</v>
      </c>
      <c r="B29" s="66"/>
      <c r="C29" s="66"/>
      <c r="D29" s="66"/>
      <c r="E29" s="66"/>
      <c r="F29" s="137"/>
      <c r="G29" s="137"/>
      <c r="H29" s="137"/>
      <c r="I29" s="137"/>
      <c r="J29" s="137"/>
      <c r="K29" s="137"/>
      <c r="L29" s="20"/>
      <c r="M29" s="20"/>
      <c r="N29" s="20"/>
      <c r="O29" s="20"/>
    </row>
  </sheetData>
  <mergeCells count="3">
    <mergeCell ref="C5:O5"/>
    <mergeCell ref="C6:K6"/>
    <mergeCell ref="G7:I7"/>
  </mergeCells>
  <pageMargins left="0.8" right="0.8" top="0.5" bottom="0.6" header="0.49" footer="0.4"/>
  <pageSetup paperSize="9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8"/>
  <sheetViews>
    <sheetView zoomScaleNormal="100" zoomScaleSheetLayoutView="85" workbookViewId="0">
      <selection activeCell="B9" sqref="B9"/>
    </sheetView>
  </sheetViews>
  <sheetFormatPr defaultColWidth="9.33203125" defaultRowHeight="21.6" customHeight="1"/>
  <cols>
    <col min="1" max="1" width="24.6640625" style="6" customWidth="1"/>
    <col min="2" max="2" width="24.109375" style="6" customWidth="1"/>
    <col min="3" max="3" width="8.6640625" style="5" customWidth="1"/>
    <col min="4" max="4" width="1.33203125" style="6" customWidth="1"/>
    <col min="5" max="5" width="12" style="6" customWidth="1"/>
    <col min="6" max="6" width="1.33203125" style="6" customWidth="1"/>
    <col min="7" max="7" width="12.33203125" style="6" customWidth="1"/>
    <col min="8" max="8" width="1.33203125" style="6" customWidth="1"/>
    <col min="9" max="9" width="15.33203125" style="6" customWidth="1"/>
    <col min="10" max="10" width="1.33203125" style="84" customWidth="1"/>
    <col min="11" max="11" width="13.6640625" style="122" customWidth="1"/>
    <col min="12" max="12" width="1.33203125" style="6" customWidth="1"/>
    <col min="13" max="13" width="12.6640625" style="6" customWidth="1"/>
    <col min="14" max="16384" width="9.33203125" style="6"/>
  </cols>
  <sheetData>
    <row r="1" spans="1:13" ht="21.6" customHeight="1">
      <c r="A1" s="14" t="s">
        <v>58</v>
      </c>
    </row>
    <row r="2" spans="1:13" ht="21.6" customHeight="1">
      <c r="A2" s="123" t="s">
        <v>118</v>
      </c>
    </row>
    <row r="3" spans="1:13" ht="21.6" customHeight="1">
      <c r="A3" s="158" t="str">
        <f>+'10'!A3</f>
        <v>สำหรับปีสิ้นสุดวันที่ 31 ธันวาคม พ.ศ. 2566</v>
      </c>
      <c r="B3" s="159"/>
      <c r="C3" s="19"/>
      <c r="D3" s="18"/>
      <c r="E3" s="18"/>
      <c r="F3" s="18"/>
      <c r="G3" s="18"/>
      <c r="H3" s="18"/>
      <c r="I3" s="18"/>
      <c r="J3" s="98"/>
      <c r="K3" s="124"/>
      <c r="L3" s="18"/>
      <c r="M3" s="18"/>
    </row>
    <row r="4" spans="1:13" ht="21.6" customHeight="1">
      <c r="A4" s="123"/>
    </row>
    <row r="5" spans="1:13" s="122" customFormat="1" ht="21.6" customHeight="1">
      <c r="A5" s="125"/>
      <c r="B5" s="125"/>
      <c r="C5" s="157"/>
      <c r="D5" s="126"/>
      <c r="E5" s="176" t="s">
        <v>73</v>
      </c>
      <c r="F5" s="176"/>
      <c r="G5" s="176"/>
      <c r="H5" s="176"/>
      <c r="I5" s="176"/>
      <c r="J5" s="176"/>
      <c r="K5" s="176"/>
      <c r="L5" s="176"/>
      <c r="M5" s="176"/>
    </row>
    <row r="6" spans="1:13" s="122" customFormat="1" ht="21.6" customHeight="1">
      <c r="A6" s="125"/>
      <c r="B6" s="125"/>
      <c r="C6" s="125"/>
      <c r="D6" s="125"/>
      <c r="E6" s="127"/>
      <c r="F6" s="125"/>
      <c r="G6" s="125"/>
      <c r="H6" s="125"/>
      <c r="I6" s="177" t="s">
        <v>121</v>
      </c>
      <c r="J6" s="177"/>
      <c r="K6" s="177"/>
      <c r="L6" s="125"/>
      <c r="M6" s="125"/>
    </row>
    <row r="7" spans="1:13" s="125" customFormat="1" ht="21.6" customHeight="1">
      <c r="C7" s="119"/>
      <c r="E7" s="54" t="s">
        <v>104</v>
      </c>
      <c r="F7" s="55"/>
      <c r="G7" s="56" t="s">
        <v>28</v>
      </c>
      <c r="H7" s="127"/>
      <c r="I7" s="127" t="s">
        <v>75</v>
      </c>
      <c r="J7" s="128"/>
      <c r="L7" s="127"/>
      <c r="M7" s="129" t="s">
        <v>30</v>
      </c>
    </row>
    <row r="8" spans="1:13" s="125" customFormat="1" ht="21.6" customHeight="1">
      <c r="C8" s="119"/>
      <c r="E8" s="54" t="s">
        <v>71</v>
      </c>
      <c r="F8" s="55"/>
      <c r="G8" s="56" t="s">
        <v>29</v>
      </c>
      <c r="H8" s="127"/>
      <c r="I8" s="127" t="s">
        <v>52</v>
      </c>
      <c r="J8" s="128"/>
      <c r="K8" s="127" t="s">
        <v>23</v>
      </c>
      <c r="L8" s="127"/>
      <c r="M8" s="129" t="s">
        <v>85</v>
      </c>
    </row>
    <row r="9" spans="1:13" s="125" customFormat="1" ht="21.6" customHeight="1">
      <c r="E9" s="57" t="s">
        <v>55</v>
      </c>
      <c r="F9" s="55"/>
      <c r="G9" s="57" t="s">
        <v>55</v>
      </c>
      <c r="H9" s="127"/>
      <c r="I9" s="57" t="s">
        <v>55</v>
      </c>
      <c r="J9" s="128"/>
      <c r="K9" s="57" t="s">
        <v>55</v>
      </c>
      <c r="L9" s="127"/>
      <c r="M9" s="57" t="s">
        <v>55</v>
      </c>
    </row>
    <row r="10" spans="1:13" s="122" customFormat="1" ht="8.1" customHeight="1">
      <c r="A10" s="16"/>
      <c r="B10" s="16"/>
      <c r="C10" s="121"/>
      <c r="E10" s="58"/>
      <c r="F10" s="58"/>
      <c r="G10" s="58"/>
      <c r="H10" s="58"/>
      <c r="I10" s="58"/>
      <c r="J10" s="105"/>
      <c r="K10" s="107"/>
      <c r="L10" s="58"/>
      <c r="M10" s="58"/>
    </row>
    <row r="11" spans="1:13" s="122" customFormat="1" ht="18.75" customHeight="1">
      <c r="A11" s="16" t="s">
        <v>144</v>
      </c>
      <c r="C11" s="120"/>
      <c r="D11" s="62"/>
      <c r="E11" s="62">
        <v>781628733</v>
      </c>
      <c r="F11" s="62"/>
      <c r="G11" s="62">
        <v>906214683</v>
      </c>
      <c r="H11" s="62"/>
      <c r="I11" s="62">
        <v>10658657</v>
      </c>
      <c r="J11" s="105"/>
      <c r="K11" s="62">
        <v>-289143602</v>
      </c>
      <c r="L11" s="62"/>
      <c r="M11" s="62">
        <f>SUM(E11:K11)</f>
        <v>1409358471</v>
      </c>
    </row>
    <row r="12" spans="1:13" s="122" customFormat="1" ht="8.1" customHeight="1">
      <c r="A12" s="125"/>
      <c r="B12" s="125"/>
      <c r="C12" s="135"/>
      <c r="D12" s="135"/>
      <c r="E12" s="135"/>
      <c r="F12" s="135"/>
      <c r="G12" s="135"/>
      <c r="H12" s="135"/>
      <c r="I12" s="135"/>
      <c r="J12" s="136"/>
      <c r="K12" s="125"/>
      <c r="L12" s="135"/>
      <c r="M12" s="135"/>
    </row>
    <row r="13" spans="1:13" s="122" customFormat="1" ht="21.6" customHeight="1">
      <c r="A13" s="126" t="s">
        <v>171</v>
      </c>
      <c r="C13" s="120"/>
      <c r="D13" s="62"/>
      <c r="E13" s="62"/>
      <c r="F13" s="62"/>
      <c r="G13" s="62"/>
      <c r="H13" s="62"/>
      <c r="I13" s="62"/>
      <c r="J13" s="105"/>
      <c r="K13" s="107"/>
      <c r="L13" s="62"/>
      <c r="M13" s="62"/>
    </row>
    <row r="14" spans="1:13" s="122" customFormat="1" ht="21.6" customHeight="1">
      <c r="A14" s="122" t="s">
        <v>81</v>
      </c>
      <c r="B14" s="134"/>
      <c r="C14" s="130"/>
      <c r="D14" s="75"/>
      <c r="E14" s="131">
        <v>0</v>
      </c>
      <c r="F14" s="75"/>
      <c r="G14" s="131">
        <v>0</v>
      </c>
      <c r="H14" s="75"/>
      <c r="I14" s="131">
        <v>0</v>
      </c>
      <c r="J14" s="106"/>
      <c r="K14" s="133">
        <v>-14357995</v>
      </c>
      <c r="L14" s="75"/>
      <c r="M14" s="131">
        <f>SUM(E14:K14)</f>
        <v>-14357995</v>
      </c>
    </row>
    <row r="15" spans="1:13" s="122" customFormat="1" ht="8.1" customHeight="1">
      <c r="A15" s="125"/>
      <c r="B15" s="125"/>
      <c r="C15" s="135"/>
      <c r="D15" s="135"/>
      <c r="E15" s="135"/>
      <c r="F15" s="135"/>
      <c r="G15" s="135"/>
      <c r="H15" s="135"/>
      <c r="I15" s="135"/>
      <c r="J15" s="136"/>
      <c r="K15" s="125"/>
      <c r="L15" s="135"/>
      <c r="M15" s="135"/>
    </row>
    <row r="16" spans="1:13" s="122" customFormat="1" ht="21.6" customHeight="1" thickBot="1">
      <c r="A16" s="16" t="s">
        <v>145</v>
      </c>
      <c r="C16" s="120"/>
      <c r="D16" s="62"/>
      <c r="E16" s="65">
        <f>SUM(E11:E14)</f>
        <v>781628733</v>
      </c>
      <c r="F16" s="62"/>
      <c r="G16" s="65">
        <f>SUM(G11:G14)</f>
        <v>906214683</v>
      </c>
      <c r="H16" s="62"/>
      <c r="I16" s="65">
        <f>SUM(I11:I14)</f>
        <v>10658657</v>
      </c>
      <c r="J16" s="105"/>
      <c r="K16" s="108">
        <f>SUM(K11:K14)</f>
        <v>-303501597</v>
      </c>
      <c r="L16" s="62"/>
      <c r="M16" s="65">
        <f>SUM(M11:M14)</f>
        <v>1395000476</v>
      </c>
    </row>
    <row r="17" spans="1:13" ht="21.6" customHeight="1" thickTop="1"/>
    <row r="18" spans="1:13" s="122" customFormat="1" ht="19.8">
      <c r="A18" s="16" t="s">
        <v>158</v>
      </c>
      <c r="C18" s="120"/>
      <c r="D18" s="62"/>
      <c r="E18" s="62">
        <v>781628733</v>
      </c>
      <c r="F18" s="62"/>
      <c r="G18" s="62">
        <v>906214683</v>
      </c>
      <c r="H18" s="62"/>
      <c r="I18" s="62">
        <v>10658657</v>
      </c>
      <c r="J18" s="105"/>
      <c r="K18" s="62">
        <v>-303501597</v>
      </c>
      <c r="L18" s="62"/>
      <c r="M18" s="62">
        <f>SUM(E18:K18)</f>
        <v>1395000476</v>
      </c>
    </row>
    <row r="19" spans="1:13" s="122" customFormat="1" ht="8.1" customHeight="1">
      <c r="A19" s="125"/>
      <c r="B19" s="125"/>
      <c r="C19" s="135"/>
      <c r="D19" s="135"/>
      <c r="E19" s="135"/>
      <c r="F19" s="135"/>
      <c r="G19" s="135"/>
      <c r="H19" s="135"/>
      <c r="I19" s="135"/>
      <c r="J19" s="136"/>
      <c r="K19" s="125"/>
      <c r="L19" s="135"/>
      <c r="M19" s="135"/>
    </row>
    <row r="20" spans="1:13" s="122" customFormat="1" ht="21.6" customHeight="1">
      <c r="A20" s="126" t="s">
        <v>171</v>
      </c>
      <c r="C20" s="120"/>
      <c r="D20" s="62"/>
      <c r="E20" s="62"/>
      <c r="F20" s="62"/>
      <c r="G20" s="62"/>
      <c r="H20" s="62"/>
      <c r="I20" s="62"/>
      <c r="J20" s="105"/>
      <c r="K20" s="107"/>
      <c r="L20" s="62"/>
      <c r="M20" s="62"/>
    </row>
    <row r="21" spans="1:13" s="122" customFormat="1" ht="21.6" customHeight="1">
      <c r="A21" s="122" t="s">
        <v>81</v>
      </c>
      <c r="B21" s="134"/>
      <c r="C21" s="130"/>
      <c r="D21" s="75"/>
      <c r="E21" s="131">
        <v>0</v>
      </c>
      <c r="F21" s="75"/>
      <c r="G21" s="131">
        <v>0</v>
      </c>
      <c r="H21" s="75"/>
      <c r="I21" s="131">
        <v>0</v>
      </c>
      <c r="J21" s="106"/>
      <c r="K21" s="133">
        <v>-221725</v>
      </c>
      <c r="L21" s="75"/>
      <c r="M21" s="131">
        <f>SUM(E21:K21)</f>
        <v>-221725</v>
      </c>
    </row>
    <row r="22" spans="1:13" s="122" customFormat="1" ht="8.1" customHeight="1">
      <c r="A22" s="125"/>
      <c r="B22" s="125"/>
      <c r="C22" s="135"/>
      <c r="D22" s="135"/>
      <c r="E22" s="135"/>
      <c r="F22" s="135"/>
      <c r="G22" s="135"/>
      <c r="H22" s="135"/>
      <c r="I22" s="135"/>
      <c r="J22" s="136"/>
      <c r="K22" s="125"/>
      <c r="L22" s="135"/>
      <c r="M22" s="135"/>
    </row>
    <row r="23" spans="1:13" s="122" customFormat="1" ht="21.6" customHeight="1" thickBot="1">
      <c r="A23" s="16" t="s">
        <v>159</v>
      </c>
      <c r="C23" s="120"/>
      <c r="D23" s="62"/>
      <c r="E23" s="65">
        <f>SUM(E18:E21)</f>
        <v>781628733</v>
      </c>
      <c r="F23" s="62"/>
      <c r="G23" s="65">
        <f>SUM(G18:G21)</f>
        <v>906214683</v>
      </c>
      <c r="H23" s="62"/>
      <c r="I23" s="65">
        <f>SUM(I18:I21)</f>
        <v>10658657</v>
      </c>
      <c r="J23" s="105"/>
      <c r="K23" s="108">
        <f>SUM(K18:K21)</f>
        <v>-303723322</v>
      </c>
      <c r="L23" s="62"/>
      <c r="M23" s="65">
        <f>SUM(M18:M21)</f>
        <v>1394778751</v>
      </c>
    </row>
    <row r="24" spans="1:13" s="122" customFormat="1" ht="21.6" customHeight="1" thickTop="1">
      <c r="A24" s="16"/>
      <c r="C24" s="120"/>
      <c r="D24" s="62"/>
      <c r="E24" s="62"/>
      <c r="F24" s="62"/>
      <c r="G24" s="62"/>
      <c r="H24" s="62"/>
      <c r="I24" s="62"/>
      <c r="J24" s="105"/>
      <c r="K24" s="107"/>
      <c r="L24" s="62"/>
      <c r="M24" s="62"/>
    </row>
    <row r="25" spans="1:13" s="122" customFormat="1" ht="23.25" customHeight="1">
      <c r="A25" s="16"/>
      <c r="C25" s="120"/>
      <c r="D25" s="62"/>
      <c r="E25" s="62"/>
      <c r="F25" s="62"/>
      <c r="G25" s="62"/>
      <c r="H25" s="62"/>
      <c r="I25" s="62"/>
      <c r="J25" s="105"/>
      <c r="K25" s="107"/>
      <c r="L25" s="62"/>
      <c r="M25" s="62"/>
    </row>
    <row r="26" spans="1:13" s="122" customFormat="1" ht="24" customHeight="1">
      <c r="A26" s="16"/>
      <c r="C26" s="120"/>
      <c r="D26" s="62"/>
      <c r="E26" s="62"/>
      <c r="F26" s="62"/>
      <c r="G26" s="62"/>
      <c r="H26" s="62"/>
      <c r="I26" s="62"/>
      <c r="J26" s="105"/>
      <c r="K26" s="107"/>
      <c r="L26" s="62"/>
      <c r="M26" s="62"/>
    </row>
    <row r="27" spans="1:13" s="122" customFormat="1" ht="21" customHeight="1">
      <c r="A27" s="16"/>
      <c r="C27" s="120"/>
      <c r="D27" s="62"/>
      <c r="E27" s="62"/>
      <c r="F27" s="62"/>
      <c r="G27" s="62"/>
      <c r="H27" s="62"/>
      <c r="I27" s="62"/>
      <c r="J27" s="105"/>
      <c r="K27" s="107"/>
      <c r="L27" s="62"/>
      <c r="M27" s="62"/>
    </row>
    <row r="28" spans="1:13" ht="22.2" customHeight="1">
      <c r="A28" s="66" t="str">
        <f>'10'!A29</f>
        <v>หมายเหตุประกอบงบการเงินรวมและงบการเงินเฉพาะกิจการเป็นส่วนหนึ่งของงบการเงินนี้</v>
      </c>
      <c r="B28" s="66"/>
      <c r="C28" s="19"/>
      <c r="D28" s="66"/>
      <c r="E28" s="66"/>
      <c r="F28" s="66"/>
      <c r="G28" s="137"/>
      <c r="H28" s="137"/>
      <c r="I28" s="137"/>
      <c r="J28" s="137"/>
      <c r="K28" s="137"/>
      <c r="L28" s="137"/>
      <c r="M28" s="20"/>
    </row>
  </sheetData>
  <mergeCells count="2">
    <mergeCell ref="E5:M5"/>
    <mergeCell ref="I6:K6"/>
  </mergeCells>
  <pageMargins left="0.8" right="0.8" top="0.5" bottom="0.6" header="0.49" footer="0.4"/>
  <pageSetup paperSize="9" firstPageNumber="11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97"/>
  <sheetViews>
    <sheetView zoomScaleNormal="100" zoomScaleSheetLayoutView="170" workbookViewId="0">
      <selection activeCell="P11" sqref="P11"/>
    </sheetView>
  </sheetViews>
  <sheetFormatPr defaultColWidth="9.33203125" defaultRowHeight="20.100000000000001" customHeight="1"/>
  <cols>
    <col min="1" max="1" width="1.33203125" style="6" customWidth="1"/>
    <col min="2" max="2" width="44.6640625" style="6" customWidth="1"/>
    <col min="3" max="3" width="8" style="5" customWidth="1"/>
    <col min="4" max="4" width="0.6640625" style="6" customWidth="1"/>
    <col min="5" max="5" width="10.6640625" style="15" customWidth="1"/>
    <col min="6" max="6" width="0.6640625" style="15" customWidth="1"/>
    <col min="7" max="7" width="10.6640625" style="15" customWidth="1"/>
    <col min="8" max="8" width="0.6640625" style="15" customWidth="1"/>
    <col min="9" max="9" width="10.6640625" style="15" customWidth="1"/>
    <col min="10" max="10" width="0.6640625" style="84" customWidth="1"/>
    <col min="11" max="11" width="10.6640625" style="15" customWidth="1"/>
    <col min="12" max="16384" width="9.33203125" style="6"/>
  </cols>
  <sheetData>
    <row r="1" spans="1:11" ht="20.100000000000001" customHeight="1">
      <c r="A1" s="14" t="s">
        <v>58</v>
      </c>
    </row>
    <row r="2" spans="1:11" ht="20.100000000000001" customHeight="1">
      <c r="A2" s="16" t="s">
        <v>70</v>
      </c>
    </row>
    <row r="3" spans="1:11" ht="20.100000000000001" customHeight="1">
      <c r="A3" s="160" t="s">
        <v>157</v>
      </c>
      <c r="B3" s="159"/>
      <c r="C3" s="19"/>
      <c r="D3" s="18"/>
      <c r="E3" s="20"/>
      <c r="F3" s="20"/>
      <c r="G3" s="20"/>
      <c r="H3" s="20"/>
      <c r="I3" s="20"/>
      <c r="J3" s="98"/>
      <c r="K3" s="20"/>
    </row>
    <row r="4" spans="1:11" ht="18.899999999999999" customHeight="1">
      <c r="A4" s="21"/>
    </row>
    <row r="5" spans="1:11" s="22" customFormat="1" ht="18.899999999999999" customHeight="1">
      <c r="B5" s="23"/>
      <c r="C5" s="24"/>
      <c r="D5" s="24"/>
      <c r="E5" s="178" t="s">
        <v>72</v>
      </c>
      <c r="F5" s="178"/>
      <c r="G5" s="178"/>
      <c r="H5" s="25"/>
      <c r="I5" s="178" t="s">
        <v>83</v>
      </c>
      <c r="J5" s="178"/>
      <c r="K5" s="178"/>
    </row>
    <row r="6" spans="1:11" s="22" customFormat="1" ht="18.899999999999999" customHeight="1">
      <c r="B6" s="26"/>
      <c r="E6" s="161" t="s">
        <v>156</v>
      </c>
      <c r="F6" s="161"/>
      <c r="G6" s="161" t="s">
        <v>146</v>
      </c>
      <c r="H6" s="161"/>
      <c r="I6" s="161" t="s">
        <v>156</v>
      </c>
      <c r="J6" s="162"/>
      <c r="K6" s="161" t="s">
        <v>146</v>
      </c>
    </row>
    <row r="7" spans="1:11" s="22" customFormat="1" ht="18.899999999999999" customHeight="1">
      <c r="B7" s="26"/>
      <c r="C7" s="28" t="s">
        <v>0</v>
      </c>
      <c r="E7" s="29" t="s">
        <v>55</v>
      </c>
      <c r="F7" s="27"/>
      <c r="G7" s="29" t="s">
        <v>55</v>
      </c>
      <c r="H7" s="27"/>
      <c r="I7" s="29" t="s">
        <v>55</v>
      </c>
      <c r="J7" s="99"/>
      <c r="K7" s="29" t="s">
        <v>55</v>
      </c>
    </row>
    <row r="8" spans="1:11" s="22" customFormat="1" ht="6" customHeight="1">
      <c r="A8" s="31"/>
      <c r="B8" s="31"/>
      <c r="C8" s="32"/>
      <c r="E8" s="91"/>
      <c r="F8" s="91"/>
      <c r="G8" s="91"/>
      <c r="H8" s="91"/>
      <c r="I8" s="91"/>
      <c r="J8" s="91"/>
      <c r="K8" s="91"/>
    </row>
    <row r="9" spans="1:11" s="22" customFormat="1" ht="18.899999999999999" customHeight="1">
      <c r="A9" s="30" t="s">
        <v>31</v>
      </c>
      <c r="B9" s="31"/>
      <c r="C9" s="32"/>
      <c r="E9" s="33"/>
      <c r="F9" s="33"/>
      <c r="G9" s="33"/>
      <c r="H9" s="33"/>
      <c r="I9" s="33"/>
      <c r="J9" s="100"/>
      <c r="K9" s="33"/>
    </row>
    <row r="10" spans="1:11" s="22" customFormat="1" ht="18.899999999999999" customHeight="1">
      <c r="A10" s="31" t="s">
        <v>166</v>
      </c>
      <c r="B10" s="31"/>
      <c r="C10" s="32"/>
      <c r="E10" s="115">
        <v>25772966</v>
      </c>
      <c r="F10" s="91"/>
      <c r="G10" s="115">
        <v>-65435348</v>
      </c>
      <c r="H10" s="91"/>
      <c r="I10" s="91">
        <v>167328</v>
      </c>
      <c r="J10" s="91"/>
      <c r="K10" s="91">
        <v>-14479755</v>
      </c>
    </row>
    <row r="11" spans="1:11" s="22" customFormat="1" ht="18.899999999999999" customHeight="1">
      <c r="A11" s="31" t="s">
        <v>34</v>
      </c>
      <c r="B11" s="31"/>
      <c r="C11" s="32"/>
      <c r="E11" s="91"/>
      <c r="F11" s="91"/>
      <c r="G11" s="91"/>
      <c r="H11" s="91"/>
      <c r="I11" s="91"/>
      <c r="J11" s="91"/>
      <c r="K11" s="91"/>
    </row>
    <row r="12" spans="1:11" s="22" customFormat="1" ht="18.899999999999999" customHeight="1">
      <c r="A12" s="31"/>
      <c r="B12" s="31" t="s">
        <v>148</v>
      </c>
      <c r="C12" s="32"/>
      <c r="E12" s="91"/>
      <c r="F12" s="91"/>
      <c r="G12" s="91"/>
      <c r="H12" s="91"/>
      <c r="I12" s="91"/>
      <c r="J12" s="91"/>
      <c r="K12" s="91"/>
    </row>
    <row r="13" spans="1:11" s="22" customFormat="1" ht="18.899999999999999" customHeight="1">
      <c r="A13" s="31"/>
      <c r="B13" s="22" t="s">
        <v>149</v>
      </c>
      <c r="C13" s="32">
        <v>10</v>
      </c>
      <c r="E13" s="116">
        <v>-5227920</v>
      </c>
      <c r="F13" s="91"/>
      <c r="G13" s="116">
        <v>1696117</v>
      </c>
      <c r="H13" s="91"/>
      <c r="I13" s="91">
        <v>-1611</v>
      </c>
      <c r="J13" s="91"/>
      <c r="K13" s="91">
        <v>-15179</v>
      </c>
    </row>
    <row r="14" spans="1:11" s="22" customFormat="1" ht="18.899999999999999" customHeight="1">
      <c r="B14" s="31" t="s">
        <v>35</v>
      </c>
      <c r="C14" s="32">
        <v>29</v>
      </c>
      <c r="E14" s="116">
        <v>77979256</v>
      </c>
      <c r="F14" s="91"/>
      <c r="G14" s="116">
        <v>83958027</v>
      </c>
      <c r="H14" s="91"/>
      <c r="I14" s="91">
        <v>3791668</v>
      </c>
      <c r="J14" s="91"/>
      <c r="K14" s="91">
        <v>3783500</v>
      </c>
    </row>
    <row r="15" spans="1:11" s="22" customFormat="1" ht="18.899999999999999" customHeight="1">
      <c r="A15" s="35"/>
      <c r="B15" s="36" t="s">
        <v>109</v>
      </c>
      <c r="C15" s="37">
        <v>24</v>
      </c>
      <c r="D15" s="37"/>
      <c r="E15" s="92">
        <v>2682580</v>
      </c>
      <c r="F15" s="92"/>
      <c r="G15" s="92">
        <v>2368839</v>
      </c>
      <c r="H15" s="92"/>
      <c r="I15" s="92">
        <v>177071</v>
      </c>
      <c r="J15" s="92"/>
      <c r="K15" s="92">
        <v>491700</v>
      </c>
    </row>
    <row r="16" spans="1:11" s="22" customFormat="1" ht="18.899999999999999" customHeight="1">
      <c r="B16" s="31" t="s">
        <v>173</v>
      </c>
      <c r="C16" s="32"/>
      <c r="E16" s="116">
        <v>0</v>
      </c>
      <c r="F16" s="91"/>
      <c r="G16" s="116">
        <v>21937</v>
      </c>
      <c r="H16" s="91"/>
      <c r="I16" s="91">
        <v>0</v>
      </c>
      <c r="J16" s="91"/>
      <c r="K16" s="91">
        <v>21029</v>
      </c>
    </row>
    <row r="17" spans="1:11" s="22" customFormat="1" ht="18.899999999999999" customHeight="1">
      <c r="B17" s="31" t="s">
        <v>152</v>
      </c>
      <c r="C17" s="32"/>
      <c r="E17" s="116">
        <v>-2947</v>
      </c>
      <c r="F17" s="91"/>
      <c r="G17" s="116">
        <v>-90581</v>
      </c>
      <c r="H17" s="91"/>
      <c r="I17" s="91">
        <v>145653</v>
      </c>
      <c r="J17" s="91"/>
      <c r="K17" s="91">
        <v>-281489</v>
      </c>
    </row>
    <row r="18" spans="1:11" s="22" customFormat="1" ht="18.899999999999999" customHeight="1">
      <c r="B18" s="31" t="s">
        <v>138</v>
      </c>
      <c r="C18" s="32"/>
      <c r="E18" s="91">
        <v>-62508</v>
      </c>
      <c r="F18" s="91"/>
      <c r="G18" s="91">
        <v>-14999</v>
      </c>
      <c r="H18" s="91"/>
      <c r="I18" s="91">
        <v>-1495</v>
      </c>
      <c r="J18" s="91"/>
      <c r="K18" s="91">
        <v>0</v>
      </c>
    </row>
    <row r="19" spans="1:11" s="22" customFormat="1" ht="18.899999999999999" customHeight="1">
      <c r="B19" s="31" t="s">
        <v>139</v>
      </c>
      <c r="C19" s="32"/>
      <c r="E19" s="91">
        <v>-3942962</v>
      </c>
      <c r="F19" s="91"/>
      <c r="G19" s="91">
        <v>-688475</v>
      </c>
      <c r="H19" s="91"/>
      <c r="I19" s="91">
        <v>0</v>
      </c>
      <c r="J19" s="91"/>
      <c r="K19" s="91">
        <v>0</v>
      </c>
    </row>
    <row r="20" spans="1:11" s="22" customFormat="1" ht="18.899999999999999" customHeight="1">
      <c r="B20" s="35" t="s">
        <v>153</v>
      </c>
      <c r="C20" s="32"/>
      <c r="E20" s="166">
        <v>0</v>
      </c>
      <c r="F20" s="91"/>
      <c r="G20" s="166">
        <v>-147322</v>
      </c>
      <c r="H20" s="91"/>
      <c r="I20" s="91">
        <v>0</v>
      </c>
      <c r="J20" s="91"/>
      <c r="K20" s="91">
        <v>0</v>
      </c>
    </row>
    <row r="21" spans="1:11" s="22" customFormat="1" ht="18.899999999999999" customHeight="1">
      <c r="B21" s="31" t="s">
        <v>100</v>
      </c>
      <c r="C21" s="32"/>
      <c r="E21" s="91">
        <v>1502</v>
      </c>
      <c r="F21" s="91"/>
      <c r="G21" s="91">
        <v>134091</v>
      </c>
      <c r="H21" s="91"/>
      <c r="I21" s="91">
        <v>0</v>
      </c>
      <c r="J21" s="91"/>
      <c r="K21" s="91">
        <v>0</v>
      </c>
    </row>
    <row r="22" spans="1:11" s="22" customFormat="1" ht="18.899999999999999" customHeight="1">
      <c r="B22" s="31" t="s">
        <v>76</v>
      </c>
      <c r="C22" s="32"/>
      <c r="E22" s="91">
        <v>517347</v>
      </c>
      <c r="F22" s="91"/>
      <c r="G22" s="91">
        <v>316253</v>
      </c>
      <c r="H22" s="91"/>
      <c r="I22" s="91">
        <v>0</v>
      </c>
      <c r="J22" s="91"/>
      <c r="K22" s="91">
        <v>0</v>
      </c>
    </row>
    <row r="23" spans="1:11" s="22" customFormat="1" ht="18.899999999999999" customHeight="1">
      <c r="B23" s="31" t="s">
        <v>163</v>
      </c>
      <c r="C23" s="32"/>
      <c r="E23" s="91">
        <v>11882</v>
      </c>
      <c r="F23" s="91"/>
      <c r="G23" s="91">
        <v>0</v>
      </c>
      <c r="H23" s="91"/>
      <c r="I23" s="91">
        <v>11882</v>
      </c>
      <c r="J23" s="91"/>
      <c r="K23" s="91">
        <v>0</v>
      </c>
    </row>
    <row r="24" spans="1:11" s="22" customFormat="1" ht="18.899999999999999" customHeight="1">
      <c r="B24" s="31" t="s">
        <v>33</v>
      </c>
      <c r="C24" s="32">
        <v>27</v>
      </c>
      <c r="E24" s="91">
        <v>-313928</v>
      </c>
      <c r="F24" s="91"/>
      <c r="G24" s="91">
        <v>-305435</v>
      </c>
      <c r="H24" s="91"/>
      <c r="I24" s="91">
        <v>-36509086</v>
      </c>
      <c r="J24" s="91"/>
      <c r="K24" s="91">
        <v>-28949258</v>
      </c>
    </row>
    <row r="25" spans="1:11" s="22" customFormat="1" ht="18.899999999999999" customHeight="1">
      <c r="B25" s="31" t="s">
        <v>27</v>
      </c>
      <c r="C25" s="32">
        <v>28</v>
      </c>
      <c r="E25" s="94">
        <v>11241278</v>
      </c>
      <c r="F25" s="91"/>
      <c r="G25" s="94">
        <v>10357622</v>
      </c>
      <c r="H25" s="91"/>
      <c r="I25" s="94">
        <v>734332</v>
      </c>
      <c r="J25" s="91"/>
      <c r="K25" s="94">
        <v>450043</v>
      </c>
    </row>
    <row r="26" spans="1:11" s="22" customFormat="1" ht="6" customHeight="1">
      <c r="A26" s="31"/>
      <c r="B26" s="31"/>
      <c r="C26" s="32"/>
      <c r="E26" s="117"/>
      <c r="F26" s="117"/>
      <c r="G26" s="117"/>
      <c r="H26" s="117"/>
      <c r="I26" s="117"/>
      <c r="J26" s="117"/>
      <c r="K26" s="117"/>
    </row>
    <row r="27" spans="1:11" s="22" customFormat="1" ht="18.899999999999999" customHeight="1">
      <c r="A27" s="22" t="s">
        <v>108</v>
      </c>
      <c r="B27" s="38"/>
      <c r="C27" s="32"/>
      <c r="E27" s="117">
        <f>SUM(E10:E25)</f>
        <v>108656546</v>
      </c>
      <c r="F27" s="117"/>
      <c r="G27" s="117">
        <f>SUM(G10:G25)</f>
        <v>32170726</v>
      </c>
      <c r="H27" s="117"/>
      <c r="I27" s="117">
        <f>SUM(I10:I25)</f>
        <v>-31484258</v>
      </c>
      <c r="J27" s="117"/>
      <c r="K27" s="117">
        <f>SUM(K10:K25)</f>
        <v>-38979409</v>
      </c>
    </row>
    <row r="28" spans="1:11" s="22" customFormat="1" ht="18.899999999999999" customHeight="1">
      <c r="A28" s="31" t="s">
        <v>36</v>
      </c>
      <c r="B28" s="31"/>
      <c r="C28" s="32"/>
      <c r="E28" s="117"/>
      <c r="F28" s="117"/>
      <c r="G28" s="117"/>
      <c r="H28" s="117"/>
      <c r="I28" s="117"/>
      <c r="J28" s="117"/>
      <c r="K28" s="117"/>
    </row>
    <row r="29" spans="1:11" s="22" customFormat="1" ht="18.899999999999999" customHeight="1">
      <c r="B29" s="35" t="s">
        <v>37</v>
      </c>
      <c r="C29" s="37"/>
      <c r="D29" s="37"/>
      <c r="E29" s="91">
        <v>-5267019</v>
      </c>
      <c r="F29" s="91"/>
      <c r="G29" s="91">
        <v>504440</v>
      </c>
      <c r="H29" s="91"/>
      <c r="I29" s="91">
        <v>197730</v>
      </c>
      <c r="J29" s="91"/>
      <c r="K29" s="91">
        <v>-4865610</v>
      </c>
    </row>
    <row r="30" spans="1:11" s="22" customFormat="1" ht="18.899999999999999" customHeight="1">
      <c r="B30" s="35" t="s">
        <v>96</v>
      </c>
      <c r="C30" s="37"/>
      <c r="D30" s="37"/>
      <c r="E30" s="91">
        <v>-1553830</v>
      </c>
      <c r="F30" s="91"/>
      <c r="G30" s="91">
        <v>-1865428</v>
      </c>
      <c r="H30" s="91"/>
      <c r="I30" s="91">
        <v>-680299</v>
      </c>
      <c r="J30" s="91"/>
      <c r="K30" s="91">
        <v>-1863372</v>
      </c>
    </row>
    <row r="31" spans="1:11" s="22" customFormat="1" ht="18.899999999999999" customHeight="1">
      <c r="A31" s="35"/>
      <c r="B31" s="31" t="s">
        <v>38</v>
      </c>
      <c r="C31" s="37"/>
      <c r="D31" s="37"/>
      <c r="E31" s="91">
        <v>125136</v>
      </c>
      <c r="F31" s="91"/>
      <c r="G31" s="91">
        <v>-71737</v>
      </c>
      <c r="H31" s="91"/>
      <c r="I31" s="91">
        <v>11971</v>
      </c>
      <c r="J31" s="91"/>
      <c r="K31" s="91">
        <v>-127192</v>
      </c>
    </row>
    <row r="32" spans="1:11" s="22" customFormat="1" ht="18.899999999999999" customHeight="1">
      <c r="A32" s="35"/>
      <c r="B32" s="31" t="s">
        <v>39</v>
      </c>
      <c r="C32" s="37"/>
      <c r="D32" s="37"/>
      <c r="E32" s="91">
        <v>-76729</v>
      </c>
      <c r="F32" s="91"/>
      <c r="G32" s="91">
        <v>12379</v>
      </c>
      <c r="H32" s="91"/>
      <c r="I32" s="91">
        <v>-76729</v>
      </c>
      <c r="J32" s="91"/>
      <c r="K32" s="91">
        <v>0</v>
      </c>
    </row>
    <row r="33" spans="1:11" s="22" customFormat="1" ht="18.899999999999999" customHeight="1">
      <c r="B33" s="35" t="s">
        <v>40</v>
      </c>
      <c r="C33" s="37"/>
      <c r="D33" s="37"/>
      <c r="E33" s="91">
        <v>559379</v>
      </c>
      <c r="F33" s="91"/>
      <c r="G33" s="91">
        <v>989600</v>
      </c>
      <c r="H33" s="91"/>
      <c r="I33" s="91">
        <v>-2163687</v>
      </c>
      <c r="J33" s="91"/>
      <c r="K33" s="91">
        <v>6734308</v>
      </c>
    </row>
    <row r="34" spans="1:11" s="22" customFormat="1" ht="18.899999999999999" customHeight="1">
      <c r="B34" s="35" t="s">
        <v>41</v>
      </c>
      <c r="C34" s="37"/>
      <c r="D34" s="37"/>
      <c r="E34" s="92">
        <v>171692</v>
      </c>
      <c r="F34" s="92"/>
      <c r="G34" s="92">
        <v>-376994</v>
      </c>
      <c r="H34" s="92"/>
      <c r="I34" s="92">
        <v>437729</v>
      </c>
      <c r="J34" s="92"/>
      <c r="K34" s="92">
        <v>-282651</v>
      </c>
    </row>
    <row r="35" spans="1:11" s="22" customFormat="1" ht="18.899999999999999" customHeight="1">
      <c r="B35" s="35" t="s">
        <v>154</v>
      </c>
      <c r="C35" s="37">
        <v>24</v>
      </c>
      <c r="D35" s="37"/>
      <c r="E35" s="94">
        <v>-183467</v>
      </c>
      <c r="F35" s="91"/>
      <c r="G35" s="94">
        <v>-915332</v>
      </c>
      <c r="H35" s="91"/>
      <c r="I35" s="94">
        <v>0</v>
      </c>
      <c r="J35" s="91"/>
      <c r="K35" s="94">
        <v>0</v>
      </c>
    </row>
    <row r="36" spans="1:11" s="22" customFormat="1" ht="6" customHeight="1">
      <c r="A36" s="31"/>
      <c r="B36" s="31"/>
      <c r="C36" s="32"/>
      <c r="E36" s="91"/>
      <c r="F36" s="91"/>
      <c r="G36" s="91"/>
      <c r="H36" s="91"/>
      <c r="I36" s="91"/>
      <c r="J36" s="91"/>
      <c r="K36" s="91"/>
    </row>
    <row r="37" spans="1:11" s="22" customFormat="1" ht="18.899999999999999" customHeight="1">
      <c r="A37" s="31" t="s">
        <v>42</v>
      </c>
      <c r="B37" s="31"/>
      <c r="C37" s="32"/>
      <c r="E37" s="91">
        <f>SUM(E27:E35)</f>
        <v>102431708</v>
      </c>
      <c r="F37" s="118"/>
      <c r="G37" s="91">
        <f>SUM(G27:G35)</f>
        <v>30447654</v>
      </c>
      <c r="H37" s="91"/>
      <c r="I37" s="91">
        <f>SUM(I27:I35)</f>
        <v>-33757543</v>
      </c>
      <c r="J37" s="91"/>
      <c r="K37" s="91">
        <f>SUM(K27:K35)</f>
        <v>-39383926</v>
      </c>
    </row>
    <row r="38" spans="1:11" s="22" customFormat="1" ht="18.899999999999999" customHeight="1">
      <c r="A38" s="31"/>
      <c r="B38" s="31" t="s">
        <v>97</v>
      </c>
      <c r="C38" s="32"/>
      <c r="E38" s="91">
        <v>313928</v>
      </c>
      <c r="F38" s="91"/>
      <c r="G38" s="91">
        <v>305435</v>
      </c>
      <c r="H38" s="91"/>
      <c r="I38" s="91">
        <v>33189</v>
      </c>
      <c r="J38" s="91"/>
      <c r="K38" s="91">
        <v>14632</v>
      </c>
    </row>
    <row r="39" spans="1:11" s="22" customFormat="1" ht="18.899999999999999" customHeight="1">
      <c r="B39" s="22" t="s">
        <v>98</v>
      </c>
      <c r="C39" s="32"/>
      <c r="E39" s="91">
        <v>-11452568</v>
      </c>
      <c r="F39" s="91"/>
      <c r="G39" s="91">
        <v>-10273093</v>
      </c>
      <c r="H39" s="91"/>
      <c r="I39" s="91">
        <v>-734332</v>
      </c>
      <c r="J39" s="91"/>
      <c r="K39" s="91">
        <v>-450043</v>
      </c>
    </row>
    <row r="40" spans="1:11" s="22" customFormat="1" ht="18.899999999999999" customHeight="1">
      <c r="A40" s="31"/>
      <c r="B40" s="31" t="s">
        <v>110</v>
      </c>
      <c r="C40" s="32"/>
      <c r="E40" s="91">
        <v>4730811</v>
      </c>
      <c r="F40" s="91"/>
      <c r="G40" s="91">
        <v>4155822</v>
      </c>
      <c r="H40" s="91"/>
      <c r="I40" s="91">
        <v>0</v>
      </c>
      <c r="J40" s="91"/>
      <c r="K40" s="91">
        <v>4035406</v>
      </c>
    </row>
    <row r="41" spans="1:11" s="22" customFormat="1" ht="18.899999999999999" customHeight="1">
      <c r="A41" s="40"/>
      <c r="B41" s="22" t="s">
        <v>122</v>
      </c>
      <c r="E41" s="94">
        <v>-14760651</v>
      </c>
      <c r="F41" s="92"/>
      <c r="G41" s="94">
        <v>-11896376</v>
      </c>
      <c r="H41" s="92"/>
      <c r="I41" s="94">
        <v>-1456529</v>
      </c>
      <c r="J41" s="92"/>
      <c r="K41" s="94">
        <v>-1241552</v>
      </c>
    </row>
    <row r="42" spans="1:11" s="22" customFormat="1" ht="6" customHeight="1">
      <c r="A42" s="31"/>
      <c r="B42" s="31"/>
      <c r="C42" s="32"/>
      <c r="E42" s="91"/>
      <c r="F42" s="91"/>
      <c r="G42" s="91"/>
      <c r="H42" s="91"/>
      <c r="I42" s="91"/>
      <c r="J42" s="91"/>
      <c r="K42" s="91"/>
    </row>
    <row r="43" spans="1:11" s="22" customFormat="1" ht="18.899999999999999" customHeight="1">
      <c r="A43" s="31" t="s">
        <v>140</v>
      </c>
      <c r="B43" s="31"/>
      <c r="C43" s="32"/>
      <c r="E43" s="94">
        <f>SUM(E37:E41)</f>
        <v>81263228</v>
      </c>
      <c r="F43" s="92"/>
      <c r="G43" s="94">
        <f>SUM(G37:G41)</f>
        <v>12739442</v>
      </c>
      <c r="H43" s="92"/>
      <c r="I43" s="94">
        <f>SUM(I37:I41)</f>
        <v>-35915215</v>
      </c>
      <c r="J43" s="92"/>
      <c r="K43" s="94">
        <f>SUM(K37:K41)</f>
        <v>-37025483</v>
      </c>
    </row>
    <row r="44" spans="1:11" s="22" customFormat="1" ht="18.899999999999999" customHeight="1">
      <c r="A44" s="31"/>
      <c r="B44" s="31"/>
      <c r="C44" s="32"/>
      <c r="E44" s="91"/>
      <c r="F44" s="91"/>
      <c r="G44" s="91"/>
      <c r="H44" s="91"/>
      <c r="I44" s="91"/>
      <c r="J44" s="91"/>
      <c r="K44" s="91"/>
    </row>
    <row r="45" spans="1:11" s="22" customFormat="1" ht="18.899999999999999" customHeight="1">
      <c r="A45" s="31"/>
      <c r="B45" s="31"/>
      <c r="C45" s="32"/>
      <c r="E45" s="91"/>
      <c r="F45" s="91"/>
      <c r="G45" s="91"/>
      <c r="H45" s="91"/>
      <c r="I45" s="91"/>
      <c r="J45" s="91"/>
      <c r="K45" s="91"/>
    </row>
    <row r="46" spans="1:11" s="22" customFormat="1" ht="18.899999999999999" customHeight="1">
      <c r="A46" s="31"/>
      <c r="B46" s="31"/>
      <c r="C46" s="32"/>
      <c r="E46" s="91"/>
      <c r="F46" s="91"/>
      <c r="G46" s="91"/>
      <c r="H46" s="91"/>
      <c r="I46" s="91"/>
      <c r="J46" s="91"/>
      <c r="K46" s="91"/>
    </row>
    <row r="47" spans="1:11" s="22" customFormat="1" ht="18.899999999999999" customHeight="1">
      <c r="A47" s="31"/>
      <c r="B47" s="31"/>
      <c r="C47" s="32"/>
      <c r="E47" s="91"/>
      <c r="F47" s="91"/>
      <c r="G47" s="91"/>
      <c r="H47" s="91"/>
      <c r="I47" s="91"/>
      <c r="J47" s="91"/>
      <c r="K47" s="91"/>
    </row>
    <row r="48" spans="1:11" s="22" customFormat="1" ht="19.5" customHeight="1">
      <c r="A48" s="31"/>
      <c r="B48" s="31"/>
      <c r="C48" s="32"/>
      <c r="E48" s="91"/>
      <c r="F48" s="91"/>
      <c r="G48" s="91"/>
      <c r="H48" s="91"/>
      <c r="I48" s="91"/>
      <c r="J48" s="91"/>
      <c r="K48" s="91"/>
    </row>
    <row r="49" spans="1:11" ht="21.9" customHeight="1">
      <c r="A49" s="179" t="str">
        <f>'6-8'!A46</f>
        <v>หมายเหตุประกอบงบการเงินรวมและงบการเงินเฉพาะกิจการเป็นส่วนหนึ่งของงบการเงินนี้</v>
      </c>
      <c r="B49" s="179"/>
      <c r="C49" s="179"/>
      <c r="D49" s="179"/>
      <c r="E49" s="179"/>
      <c r="F49" s="179"/>
      <c r="G49" s="179"/>
      <c r="H49" s="179"/>
      <c r="I49" s="179"/>
      <c r="J49" s="98"/>
      <c r="K49" s="20"/>
    </row>
    <row r="50" spans="1:11" ht="20.100000000000001" customHeight="1">
      <c r="A50" s="14" t="s">
        <v>58</v>
      </c>
    </row>
    <row r="51" spans="1:11" ht="20.100000000000001" customHeight="1">
      <c r="A51" s="16" t="s">
        <v>117</v>
      </c>
    </row>
    <row r="52" spans="1:11" ht="20.100000000000001" customHeight="1">
      <c r="A52" s="17" t="str">
        <f>+A3</f>
        <v>สำหรับปีสิ้นสุดวันที่ 31 ธันวาคม พ.ศ. 2566</v>
      </c>
      <c r="B52" s="18"/>
      <c r="C52" s="19"/>
      <c r="D52" s="18"/>
      <c r="E52" s="20"/>
      <c r="F52" s="20"/>
      <c r="G52" s="20"/>
      <c r="H52" s="20"/>
      <c r="I52" s="20"/>
      <c r="J52" s="98"/>
      <c r="K52" s="20"/>
    </row>
    <row r="53" spans="1:11" ht="20.100000000000001" customHeight="1">
      <c r="A53" s="21"/>
    </row>
    <row r="54" spans="1:11" s="22" customFormat="1" ht="20.100000000000001" customHeight="1">
      <c r="B54" s="23"/>
      <c r="C54" s="24"/>
      <c r="D54" s="24"/>
      <c r="E54" s="178" t="s">
        <v>72</v>
      </c>
      <c r="F54" s="178"/>
      <c r="G54" s="178"/>
      <c r="H54" s="25"/>
      <c r="I54" s="178" t="s">
        <v>83</v>
      </c>
      <c r="J54" s="178"/>
      <c r="K54" s="178"/>
    </row>
    <row r="55" spans="1:11" s="22" customFormat="1" ht="20.100000000000001" customHeight="1">
      <c r="B55" s="26"/>
      <c r="E55" s="27" t="s">
        <v>156</v>
      </c>
      <c r="F55" s="27"/>
      <c r="G55" s="27" t="s">
        <v>146</v>
      </c>
      <c r="H55" s="27"/>
      <c r="I55" s="27" t="s">
        <v>156</v>
      </c>
      <c r="J55" s="99"/>
      <c r="K55" s="27" t="s">
        <v>146</v>
      </c>
    </row>
    <row r="56" spans="1:11" s="22" customFormat="1" ht="20.100000000000001" customHeight="1">
      <c r="B56" s="26"/>
      <c r="C56" s="28" t="s">
        <v>0</v>
      </c>
      <c r="E56" s="29" t="s">
        <v>55</v>
      </c>
      <c r="F56" s="27"/>
      <c r="G56" s="29" t="s">
        <v>55</v>
      </c>
      <c r="H56" s="27"/>
      <c r="I56" s="29" t="s">
        <v>55</v>
      </c>
      <c r="J56" s="99"/>
      <c r="K56" s="29" t="s">
        <v>55</v>
      </c>
    </row>
    <row r="57" spans="1:11" s="22" customFormat="1" ht="6" customHeight="1">
      <c r="A57" s="31"/>
      <c r="B57" s="31"/>
      <c r="J57" s="100"/>
    </row>
    <row r="58" spans="1:11" s="22" customFormat="1" ht="20.100000000000001" customHeight="1">
      <c r="A58" s="30" t="s">
        <v>32</v>
      </c>
      <c r="B58" s="30"/>
      <c r="C58" s="32"/>
      <c r="E58" s="34"/>
      <c r="F58" s="34"/>
      <c r="G58" s="34"/>
      <c r="H58" s="34"/>
      <c r="I58" s="34"/>
      <c r="J58" s="101"/>
      <c r="K58" s="34"/>
    </row>
    <row r="59" spans="1:11" s="22" customFormat="1" ht="20.100000000000001" customHeight="1">
      <c r="B59" s="22" t="s">
        <v>79</v>
      </c>
      <c r="C59" s="41">
        <v>33.4</v>
      </c>
      <c r="D59" s="42"/>
      <c r="E59" s="165">
        <v>0</v>
      </c>
      <c r="F59" s="88"/>
      <c r="G59" s="165">
        <v>0</v>
      </c>
      <c r="H59" s="88"/>
      <c r="I59" s="88">
        <v>-53500000</v>
      </c>
      <c r="J59" s="103"/>
      <c r="K59" s="88">
        <v>-33500000</v>
      </c>
    </row>
    <row r="60" spans="1:11" s="22" customFormat="1" ht="20.100000000000001" customHeight="1">
      <c r="B60" s="22" t="s">
        <v>113</v>
      </c>
      <c r="C60" s="41">
        <v>33.4</v>
      </c>
      <c r="D60" s="43"/>
      <c r="E60" s="165">
        <v>0</v>
      </c>
      <c r="F60" s="88"/>
      <c r="G60" s="165">
        <v>0</v>
      </c>
      <c r="H60" s="88"/>
      <c r="I60" s="88">
        <v>61500000</v>
      </c>
      <c r="J60" s="103"/>
      <c r="K60" s="88">
        <v>22000000</v>
      </c>
    </row>
    <row r="61" spans="1:11" s="22" customFormat="1" ht="20.100000000000001" customHeight="1">
      <c r="B61" s="22" t="s">
        <v>111</v>
      </c>
      <c r="C61" s="30"/>
      <c r="D61" s="43"/>
      <c r="E61" s="165">
        <v>-3967589</v>
      </c>
      <c r="F61" s="88"/>
      <c r="G61" s="165">
        <v>-12583757</v>
      </c>
      <c r="H61" s="88"/>
      <c r="I61" s="88">
        <v>-502390</v>
      </c>
      <c r="J61" s="103"/>
      <c r="K61" s="88">
        <v>-351150</v>
      </c>
    </row>
    <row r="62" spans="1:11" s="22" customFormat="1" ht="20.100000000000001" customHeight="1">
      <c r="B62" s="22" t="s">
        <v>59</v>
      </c>
      <c r="C62" s="41"/>
      <c r="D62" s="43"/>
      <c r="E62" s="165">
        <v>-59236883</v>
      </c>
      <c r="F62" s="88"/>
      <c r="G62" s="165">
        <v>-22713029</v>
      </c>
      <c r="H62" s="88"/>
      <c r="I62" s="88">
        <v>0</v>
      </c>
      <c r="J62" s="103"/>
      <c r="K62" s="88">
        <v>0</v>
      </c>
    </row>
    <row r="63" spans="1:11" s="22" customFormat="1" ht="20.100000000000001" customHeight="1">
      <c r="B63" s="22" t="s">
        <v>56</v>
      </c>
      <c r="C63" s="41"/>
      <c r="D63" s="43"/>
      <c r="E63" s="165">
        <v>-234668</v>
      </c>
      <c r="F63" s="88"/>
      <c r="G63" s="165">
        <v>-2882034</v>
      </c>
      <c r="H63" s="88"/>
      <c r="I63" s="88">
        <v>-46800</v>
      </c>
      <c r="J63" s="103"/>
      <c r="K63" s="88">
        <v>-485997</v>
      </c>
    </row>
    <row r="64" spans="1:11" s="22" customFormat="1" ht="20.100000000000001" customHeight="1">
      <c r="B64" s="22" t="s">
        <v>90</v>
      </c>
      <c r="C64" s="41"/>
      <c r="D64" s="43"/>
      <c r="E64" s="165">
        <v>78509</v>
      </c>
      <c r="F64" s="88"/>
      <c r="G64" s="165">
        <v>15000</v>
      </c>
      <c r="H64" s="88"/>
      <c r="I64" s="88">
        <v>3738</v>
      </c>
      <c r="J64" s="103"/>
      <c r="K64" s="88">
        <v>0</v>
      </c>
    </row>
    <row r="65" spans="1:11" s="22" customFormat="1" ht="20.100000000000001" customHeight="1">
      <c r="B65" s="22" t="s">
        <v>60</v>
      </c>
      <c r="C65" s="41"/>
      <c r="D65" s="43"/>
      <c r="E65" s="88">
        <v>7033478</v>
      </c>
      <c r="F65" s="88"/>
      <c r="G65" s="88">
        <v>2321304</v>
      </c>
      <c r="H65" s="88"/>
      <c r="I65" s="88">
        <v>0</v>
      </c>
      <c r="J65" s="103"/>
      <c r="K65" s="88">
        <v>0</v>
      </c>
    </row>
    <row r="66" spans="1:11" s="22" customFormat="1" ht="20.100000000000001" customHeight="1">
      <c r="B66" s="22" t="s">
        <v>80</v>
      </c>
      <c r="C66" s="41"/>
      <c r="D66" s="43"/>
      <c r="E66" s="93">
        <v>0</v>
      </c>
      <c r="F66" s="92"/>
      <c r="G66" s="93">
        <v>0</v>
      </c>
      <c r="H66" s="92"/>
      <c r="I66" s="94">
        <v>36475897</v>
      </c>
      <c r="J66" s="102">
        <v>0</v>
      </c>
      <c r="K66" s="94">
        <v>28934626</v>
      </c>
    </row>
    <row r="67" spans="1:11" s="22" customFormat="1" ht="6" customHeight="1">
      <c r="A67" s="31"/>
      <c r="B67" s="31"/>
      <c r="J67" s="100"/>
    </row>
    <row r="68" spans="1:11" s="22" customFormat="1" ht="20.100000000000001" customHeight="1">
      <c r="A68" s="44" t="s">
        <v>141</v>
      </c>
      <c r="B68" s="44"/>
      <c r="E68" s="95">
        <f>SUM(E59:E66)</f>
        <v>-56327153</v>
      </c>
      <c r="G68" s="95">
        <f>SUM(G59:G66)</f>
        <v>-35842516</v>
      </c>
      <c r="I68" s="95">
        <f>SUM(I59:I66)</f>
        <v>43930445</v>
      </c>
      <c r="J68" s="100"/>
      <c r="K68" s="95">
        <f>SUM(K59:K66)</f>
        <v>16597479</v>
      </c>
    </row>
    <row r="69" spans="1:11" s="22" customFormat="1" ht="20.100000000000001" customHeight="1">
      <c r="A69" s="31"/>
      <c r="B69" s="31"/>
      <c r="J69" s="100"/>
    </row>
    <row r="70" spans="1:11" s="22" customFormat="1" ht="20.100000000000001" customHeight="1">
      <c r="A70" s="45" t="s">
        <v>43</v>
      </c>
      <c r="B70" s="46"/>
      <c r="C70" s="32"/>
      <c r="E70" s="34"/>
      <c r="F70" s="34"/>
      <c r="G70" s="34"/>
      <c r="H70" s="34"/>
      <c r="I70" s="34"/>
      <c r="J70" s="101"/>
      <c r="K70" s="34"/>
    </row>
    <row r="71" spans="1:11" s="22" customFormat="1" ht="20.100000000000001" customHeight="1">
      <c r="B71" s="46" t="s">
        <v>119</v>
      </c>
      <c r="C71" s="37"/>
      <c r="D71" s="37"/>
      <c r="E71" s="91">
        <v>50000000</v>
      </c>
      <c r="F71" s="91"/>
      <c r="G71" s="91">
        <v>18000000</v>
      </c>
      <c r="H71" s="91"/>
      <c r="I71" s="34">
        <v>50000000</v>
      </c>
      <c r="J71" s="101"/>
      <c r="K71" s="34">
        <v>18000000</v>
      </c>
    </row>
    <row r="72" spans="1:11" s="22" customFormat="1" ht="20.100000000000001" customHeight="1">
      <c r="B72" s="44" t="s">
        <v>128</v>
      </c>
      <c r="C72" s="32" t="s">
        <v>176</v>
      </c>
      <c r="D72" s="42"/>
      <c r="E72" s="91">
        <v>0</v>
      </c>
      <c r="F72" s="91"/>
      <c r="G72" s="91">
        <v>16000000</v>
      </c>
      <c r="H72" s="91"/>
      <c r="I72" s="96">
        <v>0</v>
      </c>
      <c r="J72" s="101"/>
      <c r="K72" s="96">
        <v>0</v>
      </c>
    </row>
    <row r="73" spans="1:11" s="22" customFormat="1" ht="20.100000000000001" customHeight="1">
      <c r="B73" s="44" t="s">
        <v>164</v>
      </c>
      <c r="C73" s="32" t="s">
        <v>175</v>
      </c>
      <c r="D73" s="42"/>
      <c r="E73" s="91">
        <v>170000000</v>
      </c>
      <c r="F73" s="91"/>
      <c r="G73" s="91">
        <v>0</v>
      </c>
      <c r="H73" s="91"/>
      <c r="I73" s="96">
        <v>0</v>
      </c>
      <c r="J73" s="101"/>
      <c r="K73" s="96">
        <v>0</v>
      </c>
    </row>
    <row r="74" spans="1:11" s="22" customFormat="1" ht="20.100000000000001" customHeight="1">
      <c r="B74" s="44" t="s">
        <v>130</v>
      </c>
      <c r="C74" s="32"/>
      <c r="D74" s="42"/>
      <c r="E74" s="91">
        <v>-53000000</v>
      </c>
      <c r="F74" s="91"/>
      <c r="G74" s="91">
        <v>-9000000</v>
      </c>
      <c r="H74" s="91"/>
      <c r="I74" s="34">
        <v>-53000000</v>
      </c>
      <c r="J74" s="101"/>
      <c r="K74" s="34">
        <v>-9000000</v>
      </c>
    </row>
    <row r="75" spans="1:11" s="22" customFormat="1" ht="20.100000000000001" customHeight="1">
      <c r="B75" s="44" t="s">
        <v>99</v>
      </c>
      <c r="C75" s="32" t="s">
        <v>176</v>
      </c>
      <c r="D75" s="42"/>
      <c r="E75" s="91">
        <v>-185788932</v>
      </c>
      <c r="F75" s="91"/>
      <c r="G75" s="91">
        <v>-36047334</v>
      </c>
      <c r="H75" s="91"/>
      <c r="I75" s="34">
        <v>0</v>
      </c>
      <c r="J75" s="101"/>
      <c r="K75" s="34">
        <v>0</v>
      </c>
    </row>
    <row r="76" spans="1:11" s="22" customFormat="1" ht="20.100000000000001" customHeight="1">
      <c r="B76" s="31" t="s">
        <v>129</v>
      </c>
      <c r="C76" s="41"/>
      <c r="D76" s="42"/>
      <c r="E76" s="94">
        <v>-3306027</v>
      </c>
      <c r="F76" s="91"/>
      <c r="G76" s="94">
        <v>-3337713</v>
      </c>
      <c r="H76" s="91"/>
      <c r="I76" s="90">
        <v>-355560</v>
      </c>
      <c r="J76" s="101"/>
      <c r="K76" s="90">
        <v>-338672</v>
      </c>
    </row>
    <row r="77" spans="1:11" s="22" customFormat="1" ht="6" customHeight="1">
      <c r="A77" s="31"/>
      <c r="B77" s="31"/>
      <c r="J77" s="100"/>
    </row>
    <row r="78" spans="1:11" s="22" customFormat="1" ht="20.100000000000001" customHeight="1">
      <c r="A78" s="31" t="s">
        <v>142</v>
      </c>
      <c r="B78" s="31"/>
      <c r="C78" s="32"/>
      <c r="E78" s="90">
        <f>SUM(E71:E76)</f>
        <v>-22094959</v>
      </c>
      <c r="F78" s="89"/>
      <c r="G78" s="90">
        <f>SUM(G71:G76)</f>
        <v>-14385047</v>
      </c>
      <c r="H78" s="89"/>
      <c r="I78" s="90">
        <f>SUM(I71:I76)</f>
        <v>-3355560</v>
      </c>
      <c r="J78" s="102"/>
      <c r="K78" s="90">
        <f>SUM(K71:K76)</f>
        <v>8661328</v>
      </c>
    </row>
    <row r="79" spans="1:11" s="22" customFormat="1" ht="20.100000000000001" customHeight="1">
      <c r="A79" s="31"/>
      <c r="B79" s="31"/>
      <c r="C79" s="32"/>
      <c r="E79" s="89"/>
      <c r="F79" s="89"/>
      <c r="G79" s="89"/>
      <c r="H79" s="89"/>
      <c r="I79" s="89"/>
      <c r="J79" s="102"/>
      <c r="K79" s="89"/>
    </row>
    <row r="80" spans="1:11" s="22" customFormat="1" ht="20.100000000000001" customHeight="1">
      <c r="A80" s="52" t="s">
        <v>143</v>
      </c>
      <c r="B80" s="35"/>
      <c r="C80" s="32"/>
      <c r="E80" s="89">
        <f>SUM(E78,E68,E43)</f>
        <v>2841116</v>
      </c>
      <c r="F80" s="89"/>
      <c r="G80" s="89">
        <f>SUM(G78,G68,G43)</f>
        <v>-37488121</v>
      </c>
      <c r="H80" s="89"/>
      <c r="I80" s="89">
        <f>SUM(I78,I68,I43)</f>
        <v>4659670</v>
      </c>
      <c r="J80" s="102"/>
      <c r="K80" s="89">
        <f>SUM(K78,K68,K43)</f>
        <v>-11766676</v>
      </c>
    </row>
    <row r="81" spans="1:11" s="22" customFormat="1" ht="20.100000000000001" customHeight="1">
      <c r="A81" s="35" t="s">
        <v>102</v>
      </c>
      <c r="B81" s="35"/>
      <c r="C81" s="32"/>
      <c r="E81" s="90">
        <v>30598998</v>
      </c>
      <c r="F81" s="89"/>
      <c r="G81" s="90">
        <v>68087119</v>
      </c>
      <c r="H81" s="89"/>
      <c r="I81" s="90">
        <v>5822191</v>
      </c>
      <c r="J81" s="101"/>
      <c r="K81" s="90">
        <v>17588867</v>
      </c>
    </row>
    <row r="82" spans="1:11" s="22" customFormat="1" ht="6" customHeight="1">
      <c r="A82" s="31"/>
      <c r="B82" s="31"/>
      <c r="C82" s="32"/>
      <c r="E82" s="34"/>
      <c r="F82" s="34"/>
      <c r="G82" s="34"/>
      <c r="H82" s="34"/>
      <c r="I82" s="34"/>
      <c r="J82" s="101"/>
      <c r="K82" s="34"/>
    </row>
    <row r="83" spans="1:11" s="22" customFormat="1" ht="20.100000000000001" customHeight="1" thickBot="1">
      <c r="A83" s="52" t="s">
        <v>74</v>
      </c>
      <c r="B83" s="35"/>
      <c r="C83" s="32"/>
      <c r="E83" s="97">
        <f>SUM(E80:E82)</f>
        <v>33440114</v>
      </c>
      <c r="F83" s="89"/>
      <c r="G83" s="97">
        <f>SUM(G80:G82)</f>
        <v>30598998</v>
      </c>
      <c r="H83" s="89"/>
      <c r="I83" s="97">
        <f>SUM(I80:I82)</f>
        <v>10481861</v>
      </c>
      <c r="J83" s="102"/>
      <c r="K83" s="97">
        <f>SUM(K80:K82)</f>
        <v>5822191</v>
      </c>
    </row>
    <row r="84" spans="1:11" s="22" customFormat="1" ht="20.100000000000001" customHeight="1" thickTop="1">
      <c r="A84" s="47"/>
      <c r="B84" s="48"/>
      <c r="C84" s="49"/>
      <c r="D84" s="48"/>
      <c r="E84" s="39"/>
      <c r="F84" s="50"/>
      <c r="G84" s="39"/>
      <c r="H84" s="51"/>
      <c r="I84" s="39"/>
      <c r="J84" s="104"/>
      <c r="K84" s="39"/>
    </row>
    <row r="85" spans="1:11" s="22" customFormat="1" ht="20.100000000000001" customHeight="1">
      <c r="A85" s="47"/>
      <c r="B85" s="48"/>
      <c r="C85" s="49"/>
      <c r="D85" s="48"/>
      <c r="E85" s="39"/>
      <c r="F85" s="50"/>
      <c r="G85" s="39"/>
      <c r="H85" s="51"/>
      <c r="I85" s="39"/>
      <c r="J85" s="104"/>
      <c r="K85" s="39"/>
    </row>
    <row r="86" spans="1:11" s="22" customFormat="1" ht="20.100000000000001" customHeight="1">
      <c r="A86" s="53" t="s">
        <v>44</v>
      </c>
      <c r="B86" s="48"/>
      <c r="C86" s="32"/>
      <c r="E86" s="34"/>
      <c r="F86" s="34"/>
      <c r="G86" s="34"/>
      <c r="H86" s="34"/>
      <c r="I86" s="34"/>
      <c r="J86" s="101"/>
      <c r="K86" s="34"/>
    </row>
    <row r="87" spans="1:11" s="22" customFormat="1" ht="6" customHeight="1">
      <c r="A87" s="31"/>
      <c r="B87" s="31"/>
      <c r="C87" s="32"/>
      <c r="E87" s="34"/>
      <c r="F87" s="34"/>
      <c r="G87" s="34"/>
      <c r="H87" s="34"/>
      <c r="I87" s="34"/>
      <c r="J87" s="101"/>
      <c r="K87" s="34"/>
    </row>
    <row r="88" spans="1:11" s="22" customFormat="1" ht="20.100000000000001" customHeight="1">
      <c r="A88" s="47" t="s">
        <v>123</v>
      </c>
      <c r="B88" s="48"/>
      <c r="C88" s="49"/>
      <c r="D88" s="48"/>
      <c r="E88" s="39">
        <v>657455</v>
      </c>
      <c r="F88" s="39"/>
      <c r="G88" s="39">
        <v>10914</v>
      </c>
      <c r="H88" s="51"/>
      <c r="I88" s="88">
        <v>6980</v>
      </c>
      <c r="J88" s="104"/>
      <c r="K88" s="88">
        <v>0</v>
      </c>
    </row>
    <row r="89" spans="1:11" s="22" customFormat="1" ht="20.100000000000001" customHeight="1">
      <c r="A89" s="47" t="s">
        <v>61</v>
      </c>
      <c r="B89" s="48"/>
      <c r="C89" s="49"/>
      <c r="D89" s="48"/>
      <c r="E89" s="39">
        <v>1577628</v>
      </c>
      <c r="F89" s="50"/>
      <c r="G89" s="39">
        <v>1403686</v>
      </c>
      <c r="H89" s="51"/>
      <c r="I89" s="88">
        <v>0</v>
      </c>
      <c r="J89" s="104"/>
      <c r="K89" s="88">
        <v>0</v>
      </c>
    </row>
    <row r="90" spans="1:11" s="22" customFormat="1" ht="20.100000000000001" customHeight="1">
      <c r="A90" s="47" t="s">
        <v>147</v>
      </c>
      <c r="B90" s="48"/>
      <c r="C90" s="49">
        <v>18</v>
      </c>
      <c r="D90" s="48"/>
      <c r="E90" s="39">
        <v>0</v>
      </c>
      <c r="F90" s="50"/>
      <c r="G90" s="39">
        <v>8002216</v>
      </c>
      <c r="H90" s="51"/>
      <c r="I90" s="39">
        <v>0</v>
      </c>
      <c r="J90" s="104"/>
      <c r="K90" s="39">
        <v>0</v>
      </c>
    </row>
    <row r="91" spans="1:11" s="22" customFormat="1" ht="20.100000000000001" customHeight="1">
      <c r="A91" s="47"/>
      <c r="B91" s="48"/>
      <c r="C91" s="49"/>
      <c r="D91" s="48"/>
      <c r="E91" s="39"/>
      <c r="F91" s="50"/>
      <c r="G91" s="39"/>
      <c r="H91" s="51"/>
      <c r="I91" s="39"/>
      <c r="J91" s="104"/>
      <c r="K91" s="39"/>
    </row>
    <row r="92" spans="1:11" s="22" customFormat="1" ht="20.100000000000001" customHeight="1">
      <c r="A92" s="47"/>
      <c r="B92" s="48"/>
      <c r="C92" s="49"/>
      <c r="D92" s="48"/>
      <c r="E92" s="39"/>
      <c r="F92" s="50"/>
      <c r="G92" s="39"/>
      <c r="H92" s="51"/>
      <c r="I92" s="39"/>
      <c r="J92" s="104"/>
      <c r="K92" s="39"/>
    </row>
    <row r="93" spans="1:11" s="22" customFormat="1" ht="20.100000000000001" customHeight="1">
      <c r="A93" s="47"/>
      <c r="B93" s="48"/>
      <c r="C93" s="49"/>
      <c r="D93" s="48"/>
      <c r="E93" s="39"/>
      <c r="F93" s="50"/>
      <c r="G93" s="39"/>
      <c r="H93" s="51"/>
      <c r="I93" s="39"/>
      <c r="J93" s="104"/>
      <c r="K93" s="39"/>
    </row>
    <row r="94" spans="1:11" s="22" customFormat="1" ht="20.100000000000001" customHeight="1">
      <c r="A94" s="47"/>
      <c r="B94" s="48"/>
      <c r="C94" s="49"/>
      <c r="D94" s="48"/>
      <c r="E94" s="39"/>
      <c r="F94" s="50"/>
      <c r="G94" s="39"/>
      <c r="H94" s="51"/>
      <c r="I94" s="39"/>
      <c r="J94" s="104"/>
      <c r="K94" s="39"/>
    </row>
    <row r="95" spans="1:11" s="22" customFormat="1" ht="20.100000000000001" customHeight="1">
      <c r="A95" s="47"/>
      <c r="B95" s="48"/>
      <c r="C95" s="49"/>
      <c r="D95" s="48"/>
      <c r="E95" s="39"/>
      <c r="F95" s="50"/>
      <c r="G95" s="39"/>
      <c r="H95" s="51"/>
      <c r="I95" s="39"/>
      <c r="J95" s="104"/>
      <c r="K95" s="39"/>
    </row>
    <row r="96" spans="1:11" s="22" customFormat="1" ht="9" customHeight="1">
      <c r="A96" s="47"/>
      <c r="B96" s="48"/>
      <c r="C96" s="49"/>
      <c r="D96" s="48"/>
      <c r="E96" s="39"/>
      <c r="F96" s="50"/>
      <c r="G96" s="39"/>
      <c r="H96" s="51"/>
      <c r="I96" s="39"/>
      <c r="J96" s="104"/>
      <c r="K96" s="39"/>
    </row>
    <row r="97" spans="1:11" ht="21.9" customHeight="1">
      <c r="A97" s="179" t="str">
        <f>A49</f>
        <v>หมายเหตุประกอบงบการเงินรวมและงบการเงินเฉพาะกิจการเป็นส่วนหนึ่งของงบการเงินนี้</v>
      </c>
      <c r="B97" s="179"/>
      <c r="C97" s="179"/>
      <c r="D97" s="179"/>
      <c r="E97" s="179"/>
      <c r="F97" s="179"/>
      <c r="G97" s="179"/>
      <c r="H97" s="179"/>
      <c r="I97" s="179"/>
      <c r="J97" s="98"/>
      <c r="K97" s="20"/>
    </row>
  </sheetData>
  <mergeCells count="6">
    <mergeCell ref="I5:K5"/>
    <mergeCell ref="E5:G5"/>
    <mergeCell ref="A97:I97"/>
    <mergeCell ref="A49:I49"/>
    <mergeCell ref="E54:G54"/>
    <mergeCell ref="I54:K54"/>
  </mergeCells>
  <pageMargins left="0.8" right="0.5" top="0.5" bottom="0.6" header="0.49" footer="0.4"/>
  <pageSetup paperSize="9" scale="90" firstPageNumber="12" fitToHeight="2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1EEDAE647D1C4D9BBDB851845D5602" ma:contentTypeVersion="13" ma:contentTypeDescription="สร้างเอกสารใหม่" ma:contentTypeScope="" ma:versionID="f8a44ed8dfd784cfb6c86e5f66618c30">
  <xsd:schema xmlns:xsd="http://www.w3.org/2001/XMLSchema" xmlns:xs="http://www.w3.org/2001/XMLSchema" xmlns:p="http://schemas.microsoft.com/office/2006/metadata/properties" xmlns:ns2="5d5cf965-3f62-4ad1-92e4-1c2131059412" xmlns:ns3="67789d9b-3734-4d72-9922-e4688abc81a9" targetNamespace="http://schemas.microsoft.com/office/2006/metadata/properties" ma:root="true" ma:fieldsID="2e3e235acac3ebbd8ba663a783537e64" ns2:_="" ns3:_="">
    <xsd:import namespace="5d5cf965-3f62-4ad1-92e4-1c2131059412"/>
    <xsd:import namespace="67789d9b-3734-4d72-9922-e4688abc8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cf965-3f62-4ad1-92e4-1c2131059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แท็กรูป" ma:readOnly="false" ma:fieldId="{5cf76f15-5ced-4ddc-b409-7134ff3c332f}" ma:taxonomyMulti="true" ma:sspId="188dcb0a-2706-487d-81cb-3d991d125c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789d9b-3734-4d72-9922-e4688abc81a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4fd8093-1702-4a9c-be0b-1ac3e97e2c4d}" ma:internalName="TaxCatchAll" ma:showField="CatchAllData" ma:web="67789d9b-3734-4d72-9922-e4688abc81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D6BD7A-D336-4E3B-87B0-54E22E4508CA}"/>
</file>

<file path=customXml/itemProps2.xml><?xml version="1.0" encoding="utf-8"?>
<ds:datastoreItem xmlns:ds="http://schemas.openxmlformats.org/officeDocument/2006/customXml" ds:itemID="{86D2AC0F-9D63-4F4A-9A59-594452D8BE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6-8</vt:lpstr>
      <vt:lpstr>9</vt:lpstr>
      <vt:lpstr>10</vt:lpstr>
      <vt:lpstr>11</vt:lpstr>
      <vt:lpstr>12-13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Thanaporn Pojpiriya (TH)</cp:lastModifiedBy>
  <cp:lastPrinted>2024-02-22T10:50:09Z</cp:lastPrinted>
  <dcterms:created xsi:type="dcterms:W3CDTF">2012-05-02T03:30:32Z</dcterms:created>
  <dcterms:modified xsi:type="dcterms:W3CDTF">2024-02-22T10:59:20Z</dcterms:modified>
</cp:coreProperties>
</file>